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N:\07 RN\04 Projecten en zaken\Herstel x-factorbesluiten 22-26 RNB E+G\Te versturen definitieve berekeningen 4-4\Elektriciteit\"/>
    </mc:Choice>
  </mc:AlternateContent>
  <xr:revisionPtr revIDLastSave="0" documentId="13_ncr:1_{6FBA687D-7DA5-4D86-A8F0-46394955741B}" xr6:coauthVersionLast="47" xr6:coauthVersionMax="47" xr10:uidLastSave="{00000000-0000-0000-0000-000000000000}"/>
  <bookViews>
    <workbookView xWindow="-120" yWindow="-120" windowWidth="29040" windowHeight="15840" xr2:uid="{A468F6FF-4AAB-41E1-8657-F53D498649C7}"/>
  </bookViews>
  <sheets>
    <sheet name="Titelblad" sheetId="6" r:id="rId1"/>
    <sheet name="Toelichting" sheetId="7" r:id="rId2"/>
    <sheet name="Bronnen en toepassingen" sheetId="8" r:id="rId3"/>
    <sheet name="1) Berekening correctie" sheetId="3" r:id="rId4"/>
    <sheet name="2) Reguleringsparameters" sheetId="4" r:id="rId5"/>
    <sheet name="3) Input geactiveerde inflatie" sheetId="5" r:id="rId6"/>
    <sheet name="4) Berekening afschr. &amp; GAW" sheetId="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DAT1" localSheetId="3">#REF!</definedName>
    <definedName name="__DAT1" localSheetId="4">#REF!</definedName>
    <definedName name="__DAT1" localSheetId="5">#REF!</definedName>
    <definedName name="__DAT1">#REF!</definedName>
    <definedName name="__DAT10" localSheetId="3">#REF!</definedName>
    <definedName name="__DAT10" localSheetId="4">#REF!</definedName>
    <definedName name="__DAT10" localSheetId="5">#REF!</definedName>
    <definedName name="__DAT10">#REF!</definedName>
    <definedName name="__DAT11" localSheetId="3">#REF!</definedName>
    <definedName name="__DAT11" localSheetId="4">#REF!</definedName>
    <definedName name="__DAT11" localSheetId="5">#REF!</definedName>
    <definedName name="__DAT11">#REF!</definedName>
    <definedName name="__DAT12" localSheetId="3">#REF!</definedName>
    <definedName name="__DAT12" localSheetId="4">#REF!</definedName>
    <definedName name="__DAT12" localSheetId="5">#REF!</definedName>
    <definedName name="__DAT12">#REF!</definedName>
    <definedName name="__DAT13" localSheetId="3">#REF!</definedName>
    <definedName name="__DAT13" localSheetId="4">#REF!</definedName>
    <definedName name="__DAT13" localSheetId="5">#REF!</definedName>
    <definedName name="__DAT13">#REF!</definedName>
    <definedName name="__DAT14" localSheetId="3">#REF!</definedName>
    <definedName name="__DAT14" localSheetId="4">#REF!</definedName>
    <definedName name="__DAT14" localSheetId="5">#REF!</definedName>
    <definedName name="__DAT14">#REF!</definedName>
    <definedName name="__DAT15" localSheetId="3">#REF!</definedName>
    <definedName name="__DAT15" localSheetId="4">#REF!</definedName>
    <definedName name="__DAT15" localSheetId="5">#REF!</definedName>
    <definedName name="__DAT15">#REF!</definedName>
    <definedName name="__DAT2" localSheetId="3">#REF!</definedName>
    <definedName name="__DAT2" localSheetId="4">#REF!</definedName>
    <definedName name="__DAT2" localSheetId="5">#REF!</definedName>
    <definedName name="__DAT2">#REF!</definedName>
    <definedName name="__DAT3" localSheetId="3">#REF!</definedName>
    <definedName name="__DAT3" localSheetId="4">#REF!</definedName>
    <definedName name="__DAT3" localSheetId="5">#REF!</definedName>
    <definedName name="__DAT3">#REF!</definedName>
    <definedName name="__DAT4" localSheetId="3">#REF!</definedName>
    <definedName name="__DAT4" localSheetId="4">#REF!</definedName>
    <definedName name="__DAT4" localSheetId="5">#REF!</definedName>
    <definedName name="__DAT4">#REF!</definedName>
    <definedName name="__DAT5" localSheetId="3">#REF!</definedName>
    <definedName name="__DAT5" localSheetId="4">#REF!</definedName>
    <definedName name="__DAT5" localSheetId="5">#REF!</definedName>
    <definedName name="__DAT5">#REF!</definedName>
    <definedName name="__DAT6" localSheetId="3">#REF!</definedName>
    <definedName name="__DAT6" localSheetId="4">#REF!</definedName>
    <definedName name="__DAT6" localSheetId="5">#REF!</definedName>
    <definedName name="__DAT6">#REF!</definedName>
    <definedName name="__DAT7" localSheetId="3">#REF!</definedName>
    <definedName name="__DAT7" localSheetId="4">#REF!</definedName>
    <definedName name="__DAT7" localSheetId="5">#REF!</definedName>
    <definedName name="__DAT7">#REF!</definedName>
    <definedName name="__DAT8" localSheetId="3">#REF!</definedName>
    <definedName name="__DAT8" localSheetId="4">#REF!</definedName>
    <definedName name="__DAT8" localSheetId="5">#REF!</definedName>
    <definedName name="__DAT8">#REF!</definedName>
    <definedName name="__DAT9" localSheetId="3">#REF!</definedName>
    <definedName name="__DAT9" localSheetId="4">#REF!</definedName>
    <definedName name="__DAT9" localSheetId="5">#REF!</definedName>
    <definedName name="__DAT9">#REF!</definedName>
    <definedName name="_cpi2000" localSheetId="3">#REF!</definedName>
    <definedName name="_cpi2000" localSheetId="4">#REF!</definedName>
    <definedName name="_cpi2000" localSheetId="5">#REF!</definedName>
    <definedName name="_cpi2000">#REF!</definedName>
    <definedName name="_cpi2001" localSheetId="3">#REF!</definedName>
    <definedName name="_cpi2001" localSheetId="4">#REF!</definedName>
    <definedName name="_cpi2001" localSheetId="5">#REF!</definedName>
    <definedName name="_cpi2001">#REF!</definedName>
    <definedName name="_cpi2002" localSheetId="3">#REF!</definedName>
    <definedName name="_cpi2002" localSheetId="4">#REF!</definedName>
    <definedName name="_cpi2002" localSheetId="5">#REF!</definedName>
    <definedName name="_cpi2002">#REF!</definedName>
    <definedName name="_cpi2003" localSheetId="3">#REF!</definedName>
    <definedName name="_cpi2003" localSheetId="4">#REF!</definedName>
    <definedName name="_cpi2003" localSheetId="5">#REF!</definedName>
    <definedName name="_cpi2003">#REF!</definedName>
    <definedName name="_DAT1" localSheetId="3">#REF!</definedName>
    <definedName name="_DAT1" localSheetId="4">#REF!</definedName>
    <definedName name="_DAT1" localSheetId="5">#REF!</definedName>
    <definedName name="_DAT1">#REF!</definedName>
    <definedName name="_DAT10" localSheetId="3">#REF!</definedName>
    <definedName name="_DAT10" localSheetId="4">#REF!</definedName>
    <definedName name="_DAT10" localSheetId="5">#REF!</definedName>
    <definedName name="_DAT10">#REF!</definedName>
    <definedName name="_DAT11" localSheetId="3">#REF!</definedName>
    <definedName name="_DAT11" localSheetId="4">#REF!</definedName>
    <definedName name="_DAT11" localSheetId="5">#REF!</definedName>
    <definedName name="_DAT11">#REF!</definedName>
    <definedName name="_DAT12" localSheetId="3">#REF!</definedName>
    <definedName name="_DAT12" localSheetId="4">#REF!</definedName>
    <definedName name="_DAT12" localSheetId="5">#REF!</definedName>
    <definedName name="_DAT12">#REF!</definedName>
    <definedName name="_DAT13" localSheetId="3">#REF!</definedName>
    <definedName name="_DAT13" localSheetId="4">#REF!</definedName>
    <definedName name="_DAT13" localSheetId="5">#REF!</definedName>
    <definedName name="_DAT13">#REF!</definedName>
    <definedName name="_DAT14" localSheetId="3">#REF!</definedName>
    <definedName name="_DAT14" localSheetId="4">#REF!</definedName>
    <definedName name="_DAT14" localSheetId="5">#REF!</definedName>
    <definedName name="_DAT14">#REF!</definedName>
    <definedName name="_DAT15" localSheetId="3">#REF!</definedName>
    <definedName name="_DAT15" localSheetId="4">#REF!</definedName>
    <definedName name="_DAT15" localSheetId="5">#REF!</definedName>
    <definedName name="_DAT15">#REF!</definedName>
    <definedName name="_DAT2" localSheetId="3">#REF!</definedName>
    <definedName name="_DAT2" localSheetId="4">#REF!</definedName>
    <definedName name="_DAT2" localSheetId="5">#REF!</definedName>
    <definedName name="_DAT2">#REF!</definedName>
    <definedName name="_DAT3" localSheetId="3">#REF!</definedName>
    <definedName name="_DAT3" localSheetId="4">#REF!</definedName>
    <definedName name="_DAT3" localSheetId="5">#REF!</definedName>
    <definedName name="_DAT3">#REF!</definedName>
    <definedName name="_DAT4" localSheetId="3">#REF!</definedName>
    <definedName name="_DAT4" localSheetId="4">#REF!</definedName>
    <definedName name="_DAT4" localSheetId="5">#REF!</definedName>
    <definedName name="_DAT4">#REF!</definedName>
    <definedName name="_DAT5" localSheetId="3">#REF!</definedName>
    <definedName name="_DAT5" localSheetId="4">#REF!</definedName>
    <definedName name="_DAT5" localSheetId="5">#REF!</definedName>
    <definedName name="_DAT5">#REF!</definedName>
    <definedName name="_DAT6" localSheetId="3">#REF!</definedName>
    <definedName name="_DAT6" localSheetId="4">#REF!</definedName>
    <definedName name="_DAT6" localSheetId="5">#REF!</definedName>
    <definedName name="_DAT6">#REF!</definedName>
    <definedName name="_DAT7" localSheetId="3">#REF!</definedName>
    <definedName name="_DAT7" localSheetId="4">#REF!</definedName>
    <definedName name="_DAT7" localSheetId="5">#REF!</definedName>
    <definedName name="_DAT7">#REF!</definedName>
    <definedName name="_DAT8" localSheetId="3">#REF!</definedName>
    <definedName name="_DAT8" localSheetId="4">#REF!</definedName>
    <definedName name="_DAT8" localSheetId="5">#REF!</definedName>
    <definedName name="_DAT8">#REF!</definedName>
    <definedName name="_DAT9" localSheetId="3">#REF!</definedName>
    <definedName name="_DAT9" localSheetId="4">#REF!</definedName>
    <definedName name="_DAT9" localSheetId="5">#REF!</definedName>
    <definedName name="_DAT9">#REF!</definedName>
    <definedName name="AF" localSheetId="3">[1]ORI!#REF!</definedName>
    <definedName name="AF" localSheetId="4">[1]ORI!#REF!</definedName>
    <definedName name="AF" localSheetId="5">[1]ORI!#REF!</definedName>
    <definedName name="AF" localSheetId="0">[1]ORI!#REF!</definedName>
    <definedName name="AF">[1]ORI!#REF!</definedName>
    <definedName name="afd">'[2]PwC - Afdelingen'!$A$2:$B$109</definedName>
    <definedName name="afdtennet">'[2]TenneT - Afdelingen'!$D$3:$E$70</definedName>
    <definedName name="afwijking" localSheetId="3">#REF!</definedName>
    <definedName name="afwijking" localSheetId="4">#REF!</definedName>
    <definedName name="afwijking" localSheetId="5">#REF!</definedName>
    <definedName name="afwijking" localSheetId="0">#REF!</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 localSheetId="3">#REF!</definedName>
    <definedName name="dd" localSheetId="4">#REF!</definedName>
    <definedName name="dd" localSheetId="5">#REF!</definedName>
    <definedName name="dd" localSheetId="0">#REF!</definedName>
    <definedName name="dd">#REF!</definedName>
    <definedName name="DF_GRID_3" localSheetId="3">[1]ORI!#REF!</definedName>
    <definedName name="DF_GRID_3" localSheetId="4">[1]ORI!#REF!</definedName>
    <definedName name="DF_GRID_3" localSheetId="5">[1]ORI!#REF!</definedName>
    <definedName name="DF_GRID_3" localSheetId="0">[1]ORI!#REF!</definedName>
    <definedName name="DF_GRID_3">[1]ORI!#REF!</definedName>
    <definedName name="ee" localSheetId="3">[1]ORI!#REF!</definedName>
    <definedName name="ee" localSheetId="4">[1]ORI!#REF!</definedName>
    <definedName name="ee" localSheetId="5">[1]ORI!#REF!</definedName>
    <definedName name="ee">[1]ORI!#REF!</definedName>
    <definedName name="eeee" localSheetId="3">'[7]Toegestane Omzet'!#REF!</definedName>
    <definedName name="eeee" localSheetId="4">'[7]Toegestane Omzet'!#REF!</definedName>
    <definedName name="eeee" localSheetId="5">'[7]Toegestane Omzet'!#REF!</definedName>
    <definedName name="eeee">'[7]Toegestane Omzet'!#REF!</definedName>
    <definedName name="Eigenaar">[3]Lijsten!$G$2:$G$11</definedName>
    <definedName name="eur" localSheetId="3">#REF!</definedName>
    <definedName name="eur" localSheetId="4">#REF!</definedName>
    <definedName name="eur" localSheetId="5">#REF!</definedName>
    <definedName name="eur" localSheetId="0">#REF!</definedName>
    <definedName name="eur">#REF!</definedName>
    <definedName name="factor" localSheetId="3">#REF!</definedName>
    <definedName name="factor" localSheetId="4">#REF!</definedName>
    <definedName name="factor" localSheetId="5">#REF!</definedName>
    <definedName name="factor">#REF!</definedName>
    <definedName name="fik">[8]cockpit!$B$9</definedName>
    <definedName name="Financiering">[3]Lijsten!$P$2:$P$9</definedName>
    <definedName name="Jaar">[3]Lijsten!$A$2:$A$19</definedName>
    <definedName name="Kwartaal">[3]Lijsten!$B$2:$B$5</definedName>
    <definedName name="METHODE" localSheetId="3">#REF!</definedName>
    <definedName name="METHODE" localSheetId="4">#REF!</definedName>
    <definedName name="METHODE" localSheetId="5">#REF!</definedName>
    <definedName name="METHODE" localSheetId="0">#REF!</definedName>
    <definedName name="METHODE">#REF!</definedName>
    <definedName name="Naam">[9]Lijsten!$B$3:$B$10</definedName>
    <definedName name="NAAM_NE">'[7]Toegestane Omzet'!$M$1</definedName>
    <definedName name="NAAM_VOL">[4]Adresgegevens!$D$8</definedName>
    <definedName name="omzet_2000_aanpas_kolom" localSheetId="3">#REF!</definedName>
    <definedName name="omzet_2000_aanpas_kolom" localSheetId="4">#REF!</definedName>
    <definedName name="omzet_2000_aanpas_kolom" localSheetId="5">#REF!</definedName>
    <definedName name="omzet_2000_aanpas_kolom" localSheetId="0">#REF!</definedName>
    <definedName name="omzet_2000_aanpas_kolom">#REF!</definedName>
    <definedName name="omzet_2000_kolom" localSheetId="3">#REF!</definedName>
    <definedName name="omzet_2000_kolom" localSheetId="4">#REF!</definedName>
    <definedName name="omzet_2000_kolom" localSheetId="5">#REF!</definedName>
    <definedName name="omzet_2000_kolom">#REF!</definedName>
    <definedName name="omzet_2001_kolom" localSheetId="3">#REF!</definedName>
    <definedName name="omzet_2001_kolom" localSheetId="4">#REF!</definedName>
    <definedName name="omzet_2001_kolom" localSheetId="5">#REF!</definedName>
    <definedName name="omzet_2001_kolom">#REF!</definedName>
    <definedName name="PB">[4]Adresgegevens!$D$9</definedName>
    <definedName name="PC">[4]Adresgegevens!$D$10</definedName>
    <definedName name="PGcode">[3]Lijsten!$L$2:$L$26</definedName>
    <definedName name="PLAATS">[4]Adresgegevens!$D$11</definedName>
    <definedName name="PR_ME_2000" localSheetId="3">'[7]Toegestane Omzet'!#REF!</definedName>
    <definedName name="PR_ME_2000" localSheetId="4">'[7]Toegestane Omzet'!#REF!</definedName>
    <definedName name="PR_ME_2000" localSheetId="5">'[7]Toegestane Omzet'!#REF!</definedName>
    <definedName name="PR_ME_2000">'[7]Toegestane Omzet'!#REF!</definedName>
    <definedName name="Projecteigenaar">[3]Lijsten!$H$2:$H$25</definedName>
    <definedName name="Projectleider">[3]Lijsten!$J$2:$J$15</definedName>
    <definedName name="Regio">[3]Lijsten!$F$2:$F$7</definedName>
    <definedName name="required_x" localSheetId="3">#REF!</definedName>
    <definedName name="required_x" localSheetId="4">#REF!</definedName>
    <definedName name="required_x" localSheetId="5">#REF!</definedName>
    <definedName name="required_x" localSheetId="0">#REF!</definedName>
    <definedName name="required_x">#REF!</definedName>
    <definedName name="s" localSheetId="3">[10]Data!#REF!</definedName>
    <definedName name="s" localSheetId="4">[10]Data!#REF!</definedName>
    <definedName name="s" localSheetId="5">[10]Data!#REF!</definedName>
    <definedName name="s" localSheetId="0">[10]Data!#REF!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 localSheetId="3">#REF!</definedName>
    <definedName name="tarief_factor" localSheetId="4">#REF!</definedName>
    <definedName name="tarief_factor" localSheetId="5">#REF!</definedName>
    <definedName name="tarief_factor" localSheetId="0">#REF!</definedName>
    <definedName name="tarief_factor">#REF!</definedName>
    <definedName name="test" localSheetId="3">#REF!</definedName>
    <definedName name="test" localSheetId="4">#REF!</definedName>
    <definedName name="test" localSheetId="5">#REF!</definedName>
    <definedName name="test">#REF!</definedName>
    <definedName name="TEST0" localSheetId="3">#REF!</definedName>
    <definedName name="TEST0" localSheetId="4">#REF!</definedName>
    <definedName name="TEST0" localSheetId="5">#REF!</definedName>
    <definedName name="TEST0">#REF!</definedName>
    <definedName name="TESTHKEY" localSheetId="3">#REF!</definedName>
    <definedName name="TESTHKEY" localSheetId="4">#REF!</definedName>
    <definedName name="TESTHKEY" localSheetId="5">#REF!</definedName>
    <definedName name="TESTHKEY">#REF!</definedName>
    <definedName name="TESTKEYS" localSheetId="3">#REF!</definedName>
    <definedName name="TESTKEYS" localSheetId="4">#REF!</definedName>
    <definedName name="TESTKEYS" localSheetId="5">#REF!</definedName>
    <definedName name="TESTKEYS">#REF!</definedName>
    <definedName name="TESTVKEY" localSheetId="3">#REF!</definedName>
    <definedName name="TESTVKEY" localSheetId="4">#REF!</definedName>
    <definedName name="TESTVKEY" localSheetId="5">#REF!</definedName>
    <definedName name="TESTVKEY">#REF!</definedName>
    <definedName name="TIPROJ">'[2]PwC - TI-projecten'!$B$1:$E$303</definedName>
    <definedName name="TTTI">'[2]TenneT - Projecten TI'!$B$2:$G$221</definedName>
    <definedName name="VerbruikstarRC" localSheetId="3">[11]Tarievenvoorstel!#REF!</definedName>
    <definedName name="VerbruikstarRC" localSheetId="4">[11]Tarievenvoorstel!#REF!</definedName>
    <definedName name="VerbruikstarRC" localSheetId="5">[11]Tarievenvoorstel!#REF!</definedName>
    <definedName name="VerbruikstarRC">[11]Tarievenvoorstel!#REF!</definedName>
    <definedName name="wac" localSheetId="3">[10]Data!#REF!</definedName>
    <definedName name="wac" localSheetId="4">[10]Data!#REF!</definedName>
    <definedName name="wac" localSheetId="5">[10]Data!#REF!</definedName>
    <definedName name="wac">[10]Data!#REF!</definedName>
    <definedName name="wacc" localSheetId="3">[10]Data!#REF!</definedName>
    <definedName name="wacc" localSheetId="4">[10]Data!#REF!</definedName>
    <definedName name="wacc" localSheetId="5">[10]Data!#REF!</definedName>
    <definedName name="wacc">[10]Data!#REF!</definedName>
    <definedName name="wacc_exc_tax">[10]constants!$E$3</definedName>
    <definedName name="wacc_inc_tax">[10]constants!$E$4</definedName>
    <definedName name="WvD">'[2]TenneT - WvD'!$A$2:$A$274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6" i="3" l="1"/>
  <c r="F12" i="3"/>
  <c r="B1064" i="2"/>
  <c r="C1064" i="2"/>
  <c r="E1064" i="2"/>
  <c r="F1064" i="2"/>
  <c r="B1062" i="2"/>
  <c r="C1062" i="2"/>
  <c r="E1062" i="2"/>
  <c r="F1062" i="2"/>
  <c r="B1063" i="2"/>
  <c r="C1063" i="2"/>
  <c r="E1063" i="2"/>
  <c r="F1063" i="2"/>
  <c r="B1048" i="2"/>
  <c r="C1048" i="2"/>
  <c r="E1048" i="2"/>
  <c r="F1048" i="2"/>
  <c r="B1049" i="2"/>
  <c r="C1049" i="2"/>
  <c r="E1049" i="2"/>
  <c r="F1049" i="2"/>
  <c r="B1050" i="2"/>
  <c r="C1050" i="2"/>
  <c r="E1050" i="2"/>
  <c r="F1050" i="2"/>
  <c r="B1051" i="2"/>
  <c r="C1051" i="2"/>
  <c r="E1051" i="2"/>
  <c r="L1051" i="2" s="1"/>
  <c r="F1051" i="2"/>
  <c r="B1052" i="2"/>
  <c r="C1052" i="2"/>
  <c r="E1052" i="2"/>
  <c r="L1052" i="2" s="1"/>
  <c r="F1052" i="2"/>
  <c r="J1052" i="2" s="1"/>
  <c r="K1052" i="2"/>
  <c r="B1053" i="2"/>
  <c r="C1053" i="2"/>
  <c r="E1053" i="2"/>
  <c r="F1053" i="2"/>
  <c r="B1054" i="2"/>
  <c r="C1054" i="2"/>
  <c r="E1054" i="2"/>
  <c r="L1054" i="2" s="1"/>
  <c r="F1054" i="2"/>
  <c r="J1054" i="2" s="1"/>
  <c r="B1055" i="2"/>
  <c r="C1055" i="2"/>
  <c r="E1055" i="2"/>
  <c r="F1055" i="2"/>
  <c r="B1056" i="2"/>
  <c r="C1056" i="2"/>
  <c r="E1056" i="2"/>
  <c r="F1056" i="2"/>
  <c r="B1057" i="2"/>
  <c r="C1057" i="2"/>
  <c r="E1057" i="2"/>
  <c r="F1057" i="2"/>
  <c r="B1058" i="2"/>
  <c r="C1058" i="2"/>
  <c r="E1058" i="2"/>
  <c r="L1058" i="2" s="1"/>
  <c r="F1058" i="2"/>
  <c r="K1058" i="2"/>
  <c r="B1059" i="2"/>
  <c r="C1059" i="2"/>
  <c r="E1059" i="2"/>
  <c r="F1059" i="2"/>
  <c r="B1060" i="2"/>
  <c r="C1060" i="2"/>
  <c r="E1060" i="2"/>
  <c r="F1060" i="2"/>
  <c r="B1061" i="2"/>
  <c r="C1061" i="2"/>
  <c r="E1061" i="2"/>
  <c r="L1061" i="2" s="1"/>
  <c r="F1061" i="2"/>
  <c r="M1064" i="2" l="1"/>
  <c r="K1054" i="2"/>
  <c r="M1061" i="2"/>
  <c r="M1058" i="2"/>
  <c r="M1054" i="2"/>
  <c r="I1054" i="2"/>
  <c r="M1052" i="2"/>
  <c r="I1052" i="2"/>
  <c r="M1051" i="2"/>
  <c r="B1047" i="2" l="1"/>
  <c r="C1047" i="2"/>
  <c r="E1047" i="2"/>
  <c r="F1047" i="2"/>
  <c r="L1047" i="2" l="1"/>
  <c r="M1047" i="2"/>
  <c r="B49" i="7" l="1"/>
  <c r="B37" i="7"/>
  <c r="B38" i="7" s="1"/>
  <c r="B39" i="7" l="1"/>
  <c r="B43" i="7" s="1"/>
  <c r="B44" i="7"/>
  <c r="F16" i="3" l="1"/>
  <c r="B27" i="2"/>
  <c r="C27" i="2"/>
  <c r="E27" i="2"/>
  <c r="F27" i="2"/>
  <c r="B28" i="2"/>
  <c r="C28" i="2"/>
  <c r="E28" i="2"/>
  <c r="F28" i="2"/>
  <c r="B29" i="2"/>
  <c r="C29" i="2"/>
  <c r="E29" i="2"/>
  <c r="F29" i="2"/>
  <c r="B30" i="2"/>
  <c r="C30" i="2"/>
  <c r="E30" i="2"/>
  <c r="F30" i="2"/>
  <c r="B31" i="2"/>
  <c r="C31" i="2"/>
  <c r="E31" i="2"/>
  <c r="F31" i="2"/>
  <c r="B32" i="2"/>
  <c r="C32" i="2"/>
  <c r="E32" i="2"/>
  <c r="F32" i="2"/>
  <c r="B33" i="2"/>
  <c r="C33" i="2"/>
  <c r="E33" i="2"/>
  <c r="F33" i="2"/>
  <c r="B34" i="2"/>
  <c r="C34" i="2"/>
  <c r="E34" i="2"/>
  <c r="F34" i="2"/>
  <c r="B35" i="2"/>
  <c r="C35" i="2"/>
  <c r="E35" i="2"/>
  <c r="F35" i="2"/>
  <c r="B36" i="2"/>
  <c r="C36" i="2"/>
  <c r="E36" i="2"/>
  <c r="F36" i="2"/>
  <c r="B37" i="2"/>
  <c r="C37" i="2"/>
  <c r="E37" i="2"/>
  <c r="F37" i="2"/>
  <c r="B38" i="2"/>
  <c r="C38" i="2"/>
  <c r="E38" i="2"/>
  <c r="F38" i="2"/>
  <c r="B39" i="2"/>
  <c r="C39" i="2"/>
  <c r="E39" i="2"/>
  <c r="F39" i="2"/>
  <c r="B40" i="2"/>
  <c r="C40" i="2"/>
  <c r="E40" i="2"/>
  <c r="F40" i="2"/>
  <c r="B41" i="2"/>
  <c r="C41" i="2"/>
  <c r="E41" i="2"/>
  <c r="F41" i="2"/>
  <c r="B42" i="2"/>
  <c r="C42" i="2"/>
  <c r="E42" i="2"/>
  <c r="F42" i="2"/>
  <c r="B43" i="2"/>
  <c r="C43" i="2"/>
  <c r="E43" i="2"/>
  <c r="F43" i="2"/>
  <c r="B44" i="2"/>
  <c r="C44" i="2"/>
  <c r="E44" i="2"/>
  <c r="F44" i="2"/>
  <c r="B45" i="2"/>
  <c r="C45" i="2"/>
  <c r="E45" i="2"/>
  <c r="F45" i="2"/>
  <c r="B46" i="2"/>
  <c r="C46" i="2"/>
  <c r="E46" i="2"/>
  <c r="F46" i="2"/>
  <c r="B47" i="2"/>
  <c r="C47" i="2"/>
  <c r="E47" i="2"/>
  <c r="F47" i="2"/>
  <c r="B48" i="2"/>
  <c r="C48" i="2"/>
  <c r="E48" i="2"/>
  <c r="F48" i="2"/>
  <c r="B49" i="2"/>
  <c r="C49" i="2"/>
  <c r="E49" i="2"/>
  <c r="F49" i="2"/>
  <c r="B50" i="2"/>
  <c r="C50" i="2"/>
  <c r="E50" i="2"/>
  <c r="F50" i="2"/>
  <c r="B51" i="2"/>
  <c r="C51" i="2"/>
  <c r="E51" i="2"/>
  <c r="F51" i="2"/>
  <c r="B52" i="2"/>
  <c r="C52" i="2"/>
  <c r="E52" i="2"/>
  <c r="F52" i="2"/>
  <c r="B53" i="2"/>
  <c r="C53" i="2"/>
  <c r="E53" i="2"/>
  <c r="F53" i="2"/>
  <c r="B54" i="2"/>
  <c r="C54" i="2"/>
  <c r="E54" i="2"/>
  <c r="F54" i="2"/>
  <c r="B55" i="2"/>
  <c r="C55" i="2"/>
  <c r="E55" i="2"/>
  <c r="F55" i="2"/>
  <c r="B56" i="2"/>
  <c r="C56" i="2"/>
  <c r="E56" i="2"/>
  <c r="F56" i="2"/>
  <c r="B57" i="2"/>
  <c r="C57" i="2"/>
  <c r="E57" i="2"/>
  <c r="F57" i="2"/>
  <c r="B58" i="2"/>
  <c r="C58" i="2"/>
  <c r="E58" i="2"/>
  <c r="F58" i="2"/>
  <c r="B59" i="2"/>
  <c r="C59" i="2"/>
  <c r="E59" i="2"/>
  <c r="F59" i="2"/>
  <c r="B60" i="2"/>
  <c r="C60" i="2"/>
  <c r="E60" i="2"/>
  <c r="F60" i="2"/>
  <c r="B61" i="2"/>
  <c r="C61" i="2"/>
  <c r="E61" i="2"/>
  <c r="F61" i="2"/>
  <c r="B62" i="2"/>
  <c r="C62" i="2"/>
  <c r="E62" i="2"/>
  <c r="F62" i="2"/>
  <c r="B63" i="2"/>
  <c r="C63" i="2"/>
  <c r="E63" i="2"/>
  <c r="F63" i="2"/>
  <c r="B64" i="2"/>
  <c r="C64" i="2"/>
  <c r="E64" i="2"/>
  <c r="F64" i="2"/>
  <c r="B65" i="2"/>
  <c r="C65" i="2"/>
  <c r="E65" i="2"/>
  <c r="F65" i="2"/>
  <c r="B66" i="2"/>
  <c r="C66" i="2"/>
  <c r="E66" i="2"/>
  <c r="F66" i="2"/>
  <c r="B67" i="2"/>
  <c r="C67" i="2"/>
  <c r="E67" i="2"/>
  <c r="F67" i="2"/>
  <c r="B68" i="2"/>
  <c r="C68" i="2"/>
  <c r="E68" i="2"/>
  <c r="F68" i="2"/>
  <c r="B69" i="2"/>
  <c r="C69" i="2"/>
  <c r="E69" i="2"/>
  <c r="F69" i="2"/>
  <c r="B70" i="2"/>
  <c r="C70" i="2"/>
  <c r="E70" i="2"/>
  <c r="F70" i="2"/>
  <c r="B71" i="2"/>
  <c r="C71" i="2"/>
  <c r="E71" i="2"/>
  <c r="F71" i="2"/>
  <c r="B72" i="2"/>
  <c r="C72" i="2"/>
  <c r="E72" i="2"/>
  <c r="F72" i="2"/>
  <c r="B73" i="2"/>
  <c r="C73" i="2"/>
  <c r="E73" i="2"/>
  <c r="F73" i="2"/>
  <c r="B74" i="2"/>
  <c r="C74" i="2"/>
  <c r="E74" i="2"/>
  <c r="F74" i="2"/>
  <c r="B75" i="2"/>
  <c r="C75" i="2"/>
  <c r="E75" i="2"/>
  <c r="F75" i="2"/>
  <c r="B76" i="2"/>
  <c r="C76" i="2"/>
  <c r="E76" i="2"/>
  <c r="F76" i="2"/>
  <c r="B77" i="2"/>
  <c r="C77" i="2"/>
  <c r="E77" i="2"/>
  <c r="F77" i="2"/>
  <c r="B78" i="2"/>
  <c r="C78" i="2"/>
  <c r="E78" i="2"/>
  <c r="F78" i="2"/>
  <c r="B79" i="2"/>
  <c r="C79" i="2"/>
  <c r="E79" i="2"/>
  <c r="F79" i="2"/>
  <c r="B80" i="2"/>
  <c r="C80" i="2"/>
  <c r="E80" i="2"/>
  <c r="F80" i="2"/>
  <c r="B81" i="2"/>
  <c r="C81" i="2"/>
  <c r="E81" i="2"/>
  <c r="F81" i="2"/>
  <c r="B82" i="2"/>
  <c r="C82" i="2"/>
  <c r="E82" i="2"/>
  <c r="F82" i="2"/>
  <c r="B83" i="2"/>
  <c r="C83" i="2"/>
  <c r="E83" i="2"/>
  <c r="F83" i="2"/>
  <c r="B84" i="2"/>
  <c r="C84" i="2"/>
  <c r="E84" i="2"/>
  <c r="F84" i="2"/>
  <c r="B85" i="2"/>
  <c r="C85" i="2"/>
  <c r="E85" i="2"/>
  <c r="F85" i="2"/>
  <c r="B86" i="2"/>
  <c r="C86" i="2"/>
  <c r="E86" i="2"/>
  <c r="F86" i="2"/>
  <c r="B87" i="2"/>
  <c r="C87" i="2"/>
  <c r="E87" i="2"/>
  <c r="F87" i="2"/>
  <c r="B88" i="2"/>
  <c r="C88" i="2"/>
  <c r="E88" i="2"/>
  <c r="F88" i="2"/>
  <c r="B89" i="2"/>
  <c r="C89" i="2"/>
  <c r="E89" i="2"/>
  <c r="F89" i="2"/>
  <c r="B90" i="2"/>
  <c r="C90" i="2"/>
  <c r="E90" i="2"/>
  <c r="F90" i="2"/>
  <c r="B91" i="2"/>
  <c r="C91" i="2"/>
  <c r="E91" i="2"/>
  <c r="F91" i="2"/>
  <c r="B92" i="2"/>
  <c r="C92" i="2"/>
  <c r="E92" i="2"/>
  <c r="F92" i="2"/>
  <c r="B93" i="2"/>
  <c r="C93" i="2"/>
  <c r="E93" i="2"/>
  <c r="F93" i="2"/>
  <c r="B94" i="2"/>
  <c r="C94" i="2"/>
  <c r="E94" i="2"/>
  <c r="F94" i="2"/>
  <c r="B95" i="2"/>
  <c r="C95" i="2"/>
  <c r="E95" i="2"/>
  <c r="F95" i="2"/>
  <c r="B96" i="2"/>
  <c r="C96" i="2"/>
  <c r="E96" i="2"/>
  <c r="F96" i="2"/>
  <c r="B97" i="2"/>
  <c r="C97" i="2"/>
  <c r="E97" i="2"/>
  <c r="F97" i="2"/>
  <c r="B98" i="2"/>
  <c r="C98" i="2"/>
  <c r="E98" i="2"/>
  <c r="F98" i="2"/>
  <c r="B99" i="2"/>
  <c r="C99" i="2"/>
  <c r="E99" i="2"/>
  <c r="F99" i="2"/>
  <c r="B100" i="2"/>
  <c r="C100" i="2"/>
  <c r="E100" i="2"/>
  <c r="F100" i="2"/>
  <c r="B101" i="2"/>
  <c r="C101" i="2"/>
  <c r="E101" i="2"/>
  <c r="F101" i="2"/>
  <c r="B102" i="2"/>
  <c r="C102" i="2"/>
  <c r="E102" i="2"/>
  <c r="F102" i="2"/>
  <c r="B103" i="2"/>
  <c r="C103" i="2"/>
  <c r="E103" i="2"/>
  <c r="F103" i="2"/>
  <c r="B104" i="2"/>
  <c r="C104" i="2"/>
  <c r="E104" i="2"/>
  <c r="F104" i="2"/>
  <c r="B105" i="2"/>
  <c r="C105" i="2"/>
  <c r="E105" i="2"/>
  <c r="F105" i="2"/>
  <c r="B106" i="2"/>
  <c r="C106" i="2"/>
  <c r="E106" i="2"/>
  <c r="F106" i="2"/>
  <c r="B107" i="2"/>
  <c r="C107" i="2"/>
  <c r="E107" i="2"/>
  <c r="F107" i="2"/>
  <c r="B108" i="2"/>
  <c r="C108" i="2"/>
  <c r="E108" i="2"/>
  <c r="F108" i="2"/>
  <c r="B109" i="2"/>
  <c r="C109" i="2"/>
  <c r="E109" i="2"/>
  <c r="F109" i="2"/>
  <c r="B110" i="2"/>
  <c r="C110" i="2"/>
  <c r="E110" i="2"/>
  <c r="F110" i="2"/>
  <c r="B111" i="2"/>
  <c r="C111" i="2"/>
  <c r="E111" i="2"/>
  <c r="F111" i="2"/>
  <c r="B112" i="2"/>
  <c r="C112" i="2"/>
  <c r="E112" i="2"/>
  <c r="F112" i="2"/>
  <c r="B113" i="2"/>
  <c r="C113" i="2"/>
  <c r="E113" i="2"/>
  <c r="F113" i="2"/>
  <c r="B114" i="2"/>
  <c r="C114" i="2"/>
  <c r="E114" i="2"/>
  <c r="F114" i="2"/>
  <c r="B115" i="2"/>
  <c r="C115" i="2"/>
  <c r="E115" i="2"/>
  <c r="F115" i="2"/>
  <c r="B116" i="2"/>
  <c r="C116" i="2"/>
  <c r="E116" i="2"/>
  <c r="F116" i="2"/>
  <c r="B117" i="2"/>
  <c r="C117" i="2"/>
  <c r="E117" i="2"/>
  <c r="F117" i="2"/>
  <c r="B118" i="2"/>
  <c r="C118" i="2"/>
  <c r="E118" i="2"/>
  <c r="F118" i="2"/>
  <c r="B119" i="2"/>
  <c r="C119" i="2"/>
  <c r="E119" i="2"/>
  <c r="F119" i="2"/>
  <c r="B120" i="2"/>
  <c r="C120" i="2"/>
  <c r="E120" i="2"/>
  <c r="F120" i="2"/>
  <c r="B121" i="2"/>
  <c r="C121" i="2"/>
  <c r="E121" i="2"/>
  <c r="F121" i="2"/>
  <c r="B122" i="2"/>
  <c r="C122" i="2"/>
  <c r="E122" i="2"/>
  <c r="F122" i="2"/>
  <c r="B123" i="2"/>
  <c r="C123" i="2"/>
  <c r="E123" i="2"/>
  <c r="F123" i="2"/>
  <c r="B124" i="2"/>
  <c r="C124" i="2"/>
  <c r="E124" i="2"/>
  <c r="F124" i="2"/>
  <c r="B125" i="2"/>
  <c r="C125" i="2"/>
  <c r="E125" i="2"/>
  <c r="F125" i="2"/>
  <c r="B126" i="2"/>
  <c r="C126" i="2"/>
  <c r="E126" i="2"/>
  <c r="F126" i="2"/>
  <c r="B127" i="2"/>
  <c r="C127" i="2"/>
  <c r="E127" i="2"/>
  <c r="F127" i="2"/>
  <c r="B128" i="2"/>
  <c r="C128" i="2"/>
  <c r="E128" i="2"/>
  <c r="F128" i="2"/>
  <c r="B129" i="2"/>
  <c r="C129" i="2"/>
  <c r="E129" i="2"/>
  <c r="F129" i="2"/>
  <c r="B130" i="2"/>
  <c r="C130" i="2"/>
  <c r="E130" i="2"/>
  <c r="F130" i="2"/>
  <c r="B131" i="2"/>
  <c r="C131" i="2"/>
  <c r="E131" i="2"/>
  <c r="F131" i="2"/>
  <c r="B132" i="2"/>
  <c r="C132" i="2"/>
  <c r="E132" i="2"/>
  <c r="F132" i="2"/>
  <c r="B133" i="2"/>
  <c r="C133" i="2"/>
  <c r="E133" i="2"/>
  <c r="F133" i="2"/>
  <c r="B134" i="2"/>
  <c r="C134" i="2"/>
  <c r="E134" i="2"/>
  <c r="F134" i="2"/>
  <c r="B135" i="2"/>
  <c r="C135" i="2"/>
  <c r="E135" i="2"/>
  <c r="F135" i="2"/>
  <c r="B136" i="2"/>
  <c r="C136" i="2"/>
  <c r="E136" i="2"/>
  <c r="F136" i="2"/>
  <c r="B137" i="2"/>
  <c r="C137" i="2"/>
  <c r="E137" i="2"/>
  <c r="F137" i="2"/>
  <c r="B138" i="2"/>
  <c r="C138" i="2"/>
  <c r="E138" i="2"/>
  <c r="F138" i="2"/>
  <c r="B139" i="2"/>
  <c r="C139" i="2"/>
  <c r="E139" i="2"/>
  <c r="F139" i="2"/>
  <c r="B140" i="2"/>
  <c r="C140" i="2"/>
  <c r="E140" i="2"/>
  <c r="F140" i="2"/>
  <c r="B141" i="2"/>
  <c r="C141" i="2"/>
  <c r="E141" i="2"/>
  <c r="F141" i="2"/>
  <c r="B142" i="2"/>
  <c r="C142" i="2"/>
  <c r="E142" i="2"/>
  <c r="F142" i="2"/>
  <c r="B143" i="2"/>
  <c r="C143" i="2"/>
  <c r="E143" i="2"/>
  <c r="F143" i="2"/>
  <c r="B144" i="2"/>
  <c r="C144" i="2"/>
  <c r="E144" i="2"/>
  <c r="F144" i="2"/>
  <c r="B145" i="2"/>
  <c r="C145" i="2"/>
  <c r="E145" i="2"/>
  <c r="F145" i="2"/>
  <c r="B146" i="2"/>
  <c r="C146" i="2"/>
  <c r="E146" i="2"/>
  <c r="F146" i="2"/>
  <c r="B147" i="2"/>
  <c r="C147" i="2"/>
  <c r="E147" i="2"/>
  <c r="F147" i="2"/>
  <c r="B148" i="2"/>
  <c r="C148" i="2"/>
  <c r="E148" i="2"/>
  <c r="F148" i="2"/>
  <c r="B149" i="2"/>
  <c r="C149" i="2"/>
  <c r="E149" i="2"/>
  <c r="F149" i="2"/>
  <c r="B150" i="2"/>
  <c r="C150" i="2"/>
  <c r="E150" i="2"/>
  <c r="F150" i="2"/>
  <c r="B151" i="2"/>
  <c r="C151" i="2"/>
  <c r="E151" i="2"/>
  <c r="F151" i="2"/>
  <c r="B152" i="2"/>
  <c r="C152" i="2"/>
  <c r="E152" i="2"/>
  <c r="F152" i="2"/>
  <c r="B153" i="2"/>
  <c r="C153" i="2"/>
  <c r="E153" i="2"/>
  <c r="F153" i="2"/>
  <c r="B154" i="2"/>
  <c r="C154" i="2"/>
  <c r="E154" i="2"/>
  <c r="F154" i="2"/>
  <c r="B155" i="2"/>
  <c r="C155" i="2"/>
  <c r="E155" i="2"/>
  <c r="F155" i="2"/>
  <c r="B156" i="2"/>
  <c r="C156" i="2"/>
  <c r="E156" i="2"/>
  <c r="F156" i="2"/>
  <c r="B157" i="2"/>
  <c r="C157" i="2"/>
  <c r="E157" i="2"/>
  <c r="F157" i="2"/>
  <c r="B158" i="2"/>
  <c r="C158" i="2"/>
  <c r="E158" i="2"/>
  <c r="F158" i="2"/>
  <c r="B159" i="2"/>
  <c r="C159" i="2"/>
  <c r="E159" i="2"/>
  <c r="F159" i="2"/>
  <c r="B160" i="2"/>
  <c r="C160" i="2"/>
  <c r="E160" i="2"/>
  <c r="F160" i="2"/>
  <c r="B161" i="2"/>
  <c r="C161" i="2"/>
  <c r="E161" i="2"/>
  <c r="F161" i="2"/>
  <c r="B162" i="2"/>
  <c r="C162" i="2"/>
  <c r="E162" i="2"/>
  <c r="F162" i="2"/>
  <c r="B163" i="2"/>
  <c r="C163" i="2"/>
  <c r="E163" i="2"/>
  <c r="F163" i="2"/>
  <c r="B164" i="2"/>
  <c r="C164" i="2"/>
  <c r="E164" i="2"/>
  <c r="F164" i="2"/>
  <c r="B165" i="2"/>
  <c r="C165" i="2"/>
  <c r="E165" i="2"/>
  <c r="F165" i="2"/>
  <c r="B166" i="2"/>
  <c r="C166" i="2"/>
  <c r="E166" i="2"/>
  <c r="F166" i="2"/>
  <c r="B167" i="2"/>
  <c r="C167" i="2"/>
  <c r="E167" i="2"/>
  <c r="F167" i="2"/>
  <c r="B168" i="2"/>
  <c r="C168" i="2"/>
  <c r="E168" i="2"/>
  <c r="F168" i="2"/>
  <c r="B169" i="2"/>
  <c r="C169" i="2"/>
  <c r="E169" i="2"/>
  <c r="F169" i="2"/>
  <c r="B170" i="2"/>
  <c r="C170" i="2"/>
  <c r="E170" i="2"/>
  <c r="F170" i="2"/>
  <c r="B171" i="2"/>
  <c r="C171" i="2"/>
  <c r="E171" i="2"/>
  <c r="F171" i="2"/>
  <c r="B172" i="2"/>
  <c r="C172" i="2"/>
  <c r="E172" i="2"/>
  <c r="F172" i="2"/>
  <c r="B173" i="2"/>
  <c r="C173" i="2"/>
  <c r="E173" i="2"/>
  <c r="F173" i="2"/>
  <c r="B174" i="2"/>
  <c r="C174" i="2"/>
  <c r="E174" i="2"/>
  <c r="F174" i="2"/>
  <c r="B175" i="2"/>
  <c r="C175" i="2"/>
  <c r="E175" i="2"/>
  <c r="F175" i="2"/>
  <c r="B176" i="2"/>
  <c r="C176" i="2"/>
  <c r="E176" i="2"/>
  <c r="F176" i="2"/>
  <c r="B177" i="2"/>
  <c r="C177" i="2"/>
  <c r="E177" i="2"/>
  <c r="F177" i="2"/>
  <c r="B178" i="2"/>
  <c r="C178" i="2"/>
  <c r="E178" i="2"/>
  <c r="F178" i="2"/>
  <c r="B179" i="2"/>
  <c r="C179" i="2"/>
  <c r="E179" i="2"/>
  <c r="F179" i="2"/>
  <c r="B180" i="2"/>
  <c r="C180" i="2"/>
  <c r="E180" i="2"/>
  <c r="F180" i="2"/>
  <c r="B181" i="2"/>
  <c r="C181" i="2"/>
  <c r="E181" i="2"/>
  <c r="F181" i="2"/>
  <c r="B182" i="2"/>
  <c r="C182" i="2"/>
  <c r="E182" i="2"/>
  <c r="F182" i="2"/>
  <c r="B183" i="2"/>
  <c r="C183" i="2"/>
  <c r="E183" i="2"/>
  <c r="F183" i="2"/>
  <c r="B184" i="2"/>
  <c r="C184" i="2"/>
  <c r="E184" i="2"/>
  <c r="F184" i="2"/>
  <c r="B185" i="2"/>
  <c r="C185" i="2"/>
  <c r="E185" i="2"/>
  <c r="F185" i="2"/>
  <c r="B186" i="2"/>
  <c r="C186" i="2"/>
  <c r="E186" i="2"/>
  <c r="F186" i="2"/>
  <c r="B187" i="2"/>
  <c r="C187" i="2"/>
  <c r="E187" i="2"/>
  <c r="F187" i="2"/>
  <c r="B188" i="2"/>
  <c r="C188" i="2"/>
  <c r="E188" i="2"/>
  <c r="F188" i="2"/>
  <c r="B189" i="2"/>
  <c r="C189" i="2"/>
  <c r="E189" i="2"/>
  <c r="F189" i="2"/>
  <c r="B190" i="2"/>
  <c r="C190" i="2"/>
  <c r="E190" i="2"/>
  <c r="F190" i="2"/>
  <c r="B191" i="2"/>
  <c r="C191" i="2"/>
  <c r="E191" i="2"/>
  <c r="F191" i="2"/>
  <c r="B192" i="2"/>
  <c r="C192" i="2"/>
  <c r="E192" i="2"/>
  <c r="F192" i="2"/>
  <c r="B193" i="2"/>
  <c r="C193" i="2"/>
  <c r="E193" i="2"/>
  <c r="F193" i="2"/>
  <c r="B194" i="2"/>
  <c r="C194" i="2"/>
  <c r="E194" i="2"/>
  <c r="F194" i="2"/>
  <c r="B195" i="2"/>
  <c r="C195" i="2"/>
  <c r="E195" i="2"/>
  <c r="F195" i="2"/>
  <c r="B196" i="2"/>
  <c r="C196" i="2"/>
  <c r="E196" i="2"/>
  <c r="F196" i="2"/>
  <c r="B197" i="2"/>
  <c r="C197" i="2"/>
  <c r="E197" i="2"/>
  <c r="F197" i="2"/>
  <c r="B198" i="2"/>
  <c r="C198" i="2"/>
  <c r="E198" i="2"/>
  <c r="F198" i="2"/>
  <c r="B199" i="2"/>
  <c r="C199" i="2"/>
  <c r="E199" i="2"/>
  <c r="F199" i="2"/>
  <c r="B200" i="2"/>
  <c r="C200" i="2"/>
  <c r="E200" i="2"/>
  <c r="F200" i="2"/>
  <c r="B201" i="2"/>
  <c r="C201" i="2"/>
  <c r="E201" i="2"/>
  <c r="F201" i="2"/>
  <c r="B202" i="2"/>
  <c r="C202" i="2"/>
  <c r="E202" i="2"/>
  <c r="F202" i="2"/>
  <c r="B203" i="2"/>
  <c r="C203" i="2"/>
  <c r="E203" i="2"/>
  <c r="F203" i="2"/>
  <c r="B204" i="2"/>
  <c r="C204" i="2"/>
  <c r="E204" i="2"/>
  <c r="F204" i="2"/>
  <c r="B205" i="2"/>
  <c r="C205" i="2"/>
  <c r="E205" i="2"/>
  <c r="F205" i="2"/>
  <c r="B206" i="2"/>
  <c r="C206" i="2"/>
  <c r="E206" i="2"/>
  <c r="F206" i="2"/>
  <c r="B207" i="2"/>
  <c r="C207" i="2"/>
  <c r="E207" i="2"/>
  <c r="F207" i="2"/>
  <c r="B208" i="2"/>
  <c r="C208" i="2"/>
  <c r="E208" i="2"/>
  <c r="F208" i="2"/>
  <c r="B209" i="2"/>
  <c r="C209" i="2"/>
  <c r="E209" i="2"/>
  <c r="F209" i="2"/>
  <c r="B210" i="2"/>
  <c r="C210" i="2"/>
  <c r="E210" i="2"/>
  <c r="F210" i="2"/>
  <c r="B211" i="2"/>
  <c r="C211" i="2"/>
  <c r="E211" i="2"/>
  <c r="F211" i="2"/>
  <c r="B212" i="2"/>
  <c r="C212" i="2"/>
  <c r="E212" i="2"/>
  <c r="F212" i="2"/>
  <c r="B213" i="2"/>
  <c r="C213" i="2"/>
  <c r="E213" i="2"/>
  <c r="F213" i="2"/>
  <c r="B214" i="2"/>
  <c r="C214" i="2"/>
  <c r="E214" i="2"/>
  <c r="F214" i="2"/>
  <c r="B215" i="2"/>
  <c r="C215" i="2"/>
  <c r="E215" i="2"/>
  <c r="F215" i="2"/>
  <c r="B216" i="2"/>
  <c r="C216" i="2"/>
  <c r="E216" i="2"/>
  <c r="F216" i="2"/>
  <c r="B217" i="2"/>
  <c r="C217" i="2"/>
  <c r="E217" i="2"/>
  <c r="F217" i="2"/>
  <c r="B218" i="2"/>
  <c r="C218" i="2"/>
  <c r="E218" i="2"/>
  <c r="F218" i="2"/>
  <c r="B219" i="2"/>
  <c r="C219" i="2"/>
  <c r="E219" i="2"/>
  <c r="F219" i="2"/>
  <c r="B220" i="2"/>
  <c r="C220" i="2"/>
  <c r="E220" i="2"/>
  <c r="F220" i="2"/>
  <c r="B221" i="2"/>
  <c r="C221" i="2"/>
  <c r="E221" i="2"/>
  <c r="F221" i="2"/>
  <c r="B222" i="2"/>
  <c r="C222" i="2"/>
  <c r="E222" i="2"/>
  <c r="F222" i="2"/>
  <c r="B223" i="2"/>
  <c r="C223" i="2"/>
  <c r="E223" i="2"/>
  <c r="F223" i="2"/>
  <c r="B224" i="2"/>
  <c r="C224" i="2"/>
  <c r="E224" i="2"/>
  <c r="F224" i="2"/>
  <c r="B225" i="2"/>
  <c r="C225" i="2"/>
  <c r="E225" i="2"/>
  <c r="F225" i="2"/>
  <c r="B226" i="2"/>
  <c r="C226" i="2"/>
  <c r="E226" i="2"/>
  <c r="F226" i="2"/>
  <c r="B227" i="2"/>
  <c r="C227" i="2"/>
  <c r="E227" i="2"/>
  <c r="F227" i="2"/>
  <c r="B228" i="2"/>
  <c r="C228" i="2"/>
  <c r="E228" i="2"/>
  <c r="F228" i="2"/>
  <c r="B229" i="2"/>
  <c r="C229" i="2"/>
  <c r="E229" i="2"/>
  <c r="F229" i="2"/>
  <c r="B230" i="2"/>
  <c r="C230" i="2"/>
  <c r="E230" i="2"/>
  <c r="F230" i="2"/>
  <c r="B231" i="2"/>
  <c r="C231" i="2"/>
  <c r="E231" i="2"/>
  <c r="F231" i="2"/>
  <c r="B232" i="2"/>
  <c r="C232" i="2"/>
  <c r="E232" i="2"/>
  <c r="F232" i="2"/>
  <c r="B233" i="2"/>
  <c r="C233" i="2"/>
  <c r="E233" i="2"/>
  <c r="F233" i="2"/>
  <c r="B234" i="2"/>
  <c r="C234" i="2"/>
  <c r="E234" i="2"/>
  <c r="F234" i="2"/>
  <c r="B235" i="2"/>
  <c r="C235" i="2"/>
  <c r="E235" i="2"/>
  <c r="F235" i="2"/>
  <c r="B236" i="2"/>
  <c r="C236" i="2"/>
  <c r="E236" i="2"/>
  <c r="F236" i="2"/>
  <c r="B237" i="2"/>
  <c r="C237" i="2"/>
  <c r="E237" i="2"/>
  <c r="F237" i="2"/>
  <c r="B238" i="2"/>
  <c r="C238" i="2"/>
  <c r="E238" i="2"/>
  <c r="F238" i="2"/>
  <c r="B239" i="2"/>
  <c r="C239" i="2"/>
  <c r="E239" i="2"/>
  <c r="F239" i="2"/>
  <c r="B240" i="2"/>
  <c r="C240" i="2"/>
  <c r="E240" i="2"/>
  <c r="F240" i="2"/>
  <c r="B241" i="2"/>
  <c r="C241" i="2"/>
  <c r="E241" i="2"/>
  <c r="F241" i="2"/>
  <c r="B242" i="2"/>
  <c r="C242" i="2"/>
  <c r="E242" i="2"/>
  <c r="F242" i="2"/>
  <c r="B243" i="2"/>
  <c r="C243" i="2"/>
  <c r="E243" i="2"/>
  <c r="F243" i="2"/>
  <c r="B244" i="2"/>
  <c r="C244" i="2"/>
  <c r="E244" i="2"/>
  <c r="F244" i="2"/>
  <c r="B245" i="2"/>
  <c r="C245" i="2"/>
  <c r="E245" i="2"/>
  <c r="F245" i="2"/>
  <c r="B246" i="2"/>
  <c r="C246" i="2"/>
  <c r="E246" i="2"/>
  <c r="F246" i="2"/>
  <c r="B247" i="2"/>
  <c r="C247" i="2"/>
  <c r="E247" i="2"/>
  <c r="F247" i="2"/>
  <c r="B248" i="2"/>
  <c r="C248" i="2"/>
  <c r="E248" i="2"/>
  <c r="F248" i="2"/>
  <c r="B249" i="2"/>
  <c r="C249" i="2"/>
  <c r="E249" i="2"/>
  <c r="F249" i="2"/>
  <c r="B250" i="2"/>
  <c r="C250" i="2"/>
  <c r="E250" i="2"/>
  <c r="F250" i="2"/>
  <c r="B251" i="2"/>
  <c r="C251" i="2"/>
  <c r="E251" i="2"/>
  <c r="F251" i="2"/>
  <c r="B252" i="2"/>
  <c r="C252" i="2"/>
  <c r="E252" i="2"/>
  <c r="F252" i="2"/>
  <c r="B253" i="2"/>
  <c r="C253" i="2"/>
  <c r="E253" i="2"/>
  <c r="F253" i="2"/>
  <c r="B254" i="2"/>
  <c r="C254" i="2"/>
  <c r="E254" i="2"/>
  <c r="F254" i="2"/>
  <c r="B255" i="2"/>
  <c r="C255" i="2"/>
  <c r="E255" i="2"/>
  <c r="F255" i="2"/>
  <c r="B256" i="2"/>
  <c r="C256" i="2"/>
  <c r="E256" i="2"/>
  <c r="F256" i="2"/>
  <c r="B257" i="2"/>
  <c r="C257" i="2"/>
  <c r="E257" i="2"/>
  <c r="F257" i="2"/>
  <c r="B258" i="2"/>
  <c r="C258" i="2"/>
  <c r="E258" i="2"/>
  <c r="F258" i="2"/>
  <c r="B259" i="2"/>
  <c r="C259" i="2"/>
  <c r="E259" i="2"/>
  <c r="F259" i="2"/>
  <c r="B260" i="2"/>
  <c r="C260" i="2"/>
  <c r="E260" i="2"/>
  <c r="F260" i="2"/>
  <c r="B261" i="2"/>
  <c r="C261" i="2"/>
  <c r="E261" i="2"/>
  <c r="F261" i="2"/>
  <c r="B262" i="2"/>
  <c r="C262" i="2"/>
  <c r="E262" i="2"/>
  <c r="F262" i="2"/>
  <c r="B263" i="2"/>
  <c r="C263" i="2"/>
  <c r="E263" i="2"/>
  <c r="F263" i="2"/>
  <c r="B264" i="2"/>
  <c r="C264" i="2"/>
  <c r="E264" i="2"/>
  <c r="F264" i="2"/>
  <c r="B265" i="2"/>
  <c r="C265" i="2"/>
  <c r="E265" i="2"/>
  <c r="F265" i="2"/>
  <c r="B266" i="2"/>
  <c r="C266" i="2"/>
  <c r="E266" i="2"/>
  <c r="F266" i="2"/>
  <c r="B267" i="2"/>
  <c r="C267" i="2"/>
  <c r="E267" i="2"/>
  <c r="F267" i="2"/>
  <c r="B268" i="2"/>
  <c r="C268" i="2"/>
  <c r="E268" i="2"/>
  <c r="F268" i="2"/>
  <c r="B269" i="2"/>
  <c r="C269" i="2"/>
  <c r="E269" i="2"/>
  <c r="F269" i="2"/>
  <c r="B270" i="2"/>
  <c r="C270" i="2"/>
  <c r="E270" i="2"/>
  <c r="F270" i="2"/>
  <c r="B271" i="2"/>
  <c r="C271" i="2"/>
  <c r="E271" i="2"/>
  <c r="F271" i="2"/>
  <c r="B272" i="2"/>
  <c r="C272" i="2"/>
  <c r="E272" i="2"/>
  <c r="F272" i="2"/>
  <c r="B273" i="2"/>
  <c r="C273" i="2"/>
  <c r="E273" i="2"/>
  <c r="F273" i="2"/>
  <c r="B274" i="2"/>
  <c r="C274" i="2"/>
  <c r="E274" i="2"/>
  <c r="F274" i="2"/>
  <c r="B275" i="2"/>
  <c r="C275" i="2"/>
  <c r="E275" i="2"/>
  <c r="F275" i="2"/>
  <c r="B276" i="2"/>
  <c r="C276" i="2"/>
  <c r="E276" i="2"/>
  <c r="F276" i="2"/>
  <c r="B277" i="2"/>
  <c r="C277" i="2"/>
  <c r="E277" i="2"/>
  <c r="F277" i="2"/>
  <c r="B278" i="2"/>
  <c r="C278" i="2"/>
  <c r="E278" i="2"/>
  <c r="F278" i="2"/>
  <c r="B279" i="2"/>
  <c r="C279" i="2"/>
  <c r="E279" i="2"/>
  <c r="F279" i="2"/>
  <c r="B280" i="2"/>
  <c r="C280" i="2"/>
  <c r="E280" i="2"/>
  <c r="F280" i="2"/>
  <c r="B281" i="2"/>
  <c r="C281" i="2"/>
  <c r="E281" i="2"/>
  <c r="F281" i="2"/>
  <c r="B282" i="2"/>
  <c r="C282" i="2"/>
  <c r="E282" i="2"/>
  <c r="F282" i="2"/>
  <c r="B283" i="2"/>
  <c r="C283" i="2"/>
  <c r="E283" i="2"/>
  <c r="F283" i="2"/>
  <c r="B284" i="2"/>
  <c r="C284" i="2"/>
  <c r="E284" i="2"/>
  <c r="F284" i="2"/>
  <c r="B285" i="2"/>
  <c r="C285" i="2"/>
  <c r="E285" i="2"/>
  <c r="F285" i="2"/>
  <c r="B286" i="2"/>
  <c r="C286" i="2"/>
  <c r="E286" i="2"/>
  <c r="F286" i="2"/>
  <c r="B287" i="2"/>
  <c r="C287" i="2"/>
  <c r="E287" i="2"/>
  <c r="F287" i="2"/>
  <c r="B288" i="2"/>
  <c r="C288" i="2"/>
  <c r="E288" i="2"/>
  <c r="F288" i="2"/>
  <c r="B289" i="2"/>
  <c r="C289" i="2"/>
  <c r="E289" i="2"/>
  <c r="F289" i="2"/>
  <c r="B290" i="2"/>
  <c r="C290" i="2"/>
  <c r="E290" i="2"/>
  <c r="F290" i="2"/>
  <c r="B291" i="2"/>
  <c r="C291" i="2"/>
  <c r="E291" i="2"/>
  <c r="F291" i="2"/>
  <c r="B292" i="2"/>
  <c r="C292" i="2"/>
  <c r="E292" i="2"/>
  <c r="F292" i="2"/>
  <c r="B293" i="2"/>
  <c r="C293" i="2"/>
  <c r="E293" i="2"/>
  <c r="F293" i="2"/>
  <c r="B294" i="2"/>
  <c r="C294" i="2"/>
  <c r="E294" i="2"/>
  <c r="F294" i="2"/>
  <c r="B295" i="2"/>
  <c r="C295" i="2"/>
  <c r="E295" i="2"/>
  <c r="F295" i="2"/>
  <c r="B296" i="2"/>
  <c r="C296" i="2"/>
  <c r="E296" i="2"/>
  <c r="F296" i="2"/>
  <c r="B297" i="2"/>
  <c r="C297" i="2"/>
  <c r="E297" i="2"/>
  <c r="F297" i="2"/>
  <c r="B298" i="2"/>
  <c r="C298" i="2"/>
  <c r="E298" i="2"/>
  <c r="F298" i="2"/>
  <c r="B299" i="2"/>
  <c r="C299" i="2"/>
  <c r="E299" i="2"/>
  <c r="F299" i="2"/>
  <c r="B300" i="2"/>
  <c r="C300" i="2"/>
  <c r="E300" i="2"/>
  <c r="F300" i="2"/>
  <c r="B301" i="2"/>
  <c r="C301" i="2"/>
  <c r="E301" i="2"/>
  <c r="F301" i="2"/>
  <c r="B302" i="2"/>
  <c r="C302" i="2"/>
  <c r="E302" i="2"/>
  <c r="F302" i="2"/>
  <c r="B303" i="2"/>
  <c r="C303" i="2"/>
  <c r="E303" i="2"/>
  <c r="F303" i="2"/>
  <c r="B304" i="2"/>
  <c r="C304" i="2"/>
  <c r="E304" i="2"/>
  <c r="F304" i="2"/>
  <c r="B305" i="2"/>
  <c r="C305" i="2"/>
  <c r="E305" i="2"/>
  <c r="F305" i="2"/>
  <c r="B306" i="2"/>
  <c r="C306" i="2"/>
  <c r="E306" i="2"/>
  <c r="F306" i="2"/>
  <c r="B307" i="2"/>
  <c r="C307" i="2"/>
  <c r="E307" i="2"/>
  <c r="F307" i="2"/>
  <c r="B308" i="2"/>
  <c r="C308" i="2"/>
  <c r="E308" i="2"/>
  <c r="F308" i="2"/>
  <c r="B309" i="2"/>
  <c r="C309" i="2"/>
  <c r="E309" i="2"/>
  <c r="F309" i="2"/>
  <c r="B310" i="2"/>
  <c r="C310" i="2"/>
  <c r="E310" i="2"/>
  <c r="F310" i="2"/>
  <c r="B311" i="2"/>
  <c r="C311" i="2"/>
  <c r="E311" i="2"/>
  <c r="F311" i="2"/>
  <c r="B312" i="2"/>
  <c r="C312" i="2"/>
  <c r="E312" i="2"/>
  <c r="F312" i="2"/>
  <c r="B313" i="2"/>
  <c r="C313" i="2"/>
  <c r="E313" i="2"/>
  <c r="F313" i="2"/>
  <c r="B314" i="2"/>
  <c r="C314" i="2"/>
  <c r="E314" i="2"/>
  <c r="F314" i="2"/>
  <c r="B315" i="2"/>
  <c r="C315" i="2"/>
  <c r="E315" i="2"/>
  <c r="F315" i="2"/>
  <c r="B316" i="2"/>
  <c r="C316" i="2"/>
  <c r="E316" i="2"/>
  <c r="F316" i="2"/>
  <c r="B317" i="2"/>
  <c r="C317" i="2"/>
  <c r="E317" i="2"/>
  <c r="F317" i="2"/>
  <c r="B318" i="2"/>
  <c r="C318" i="2"/>
  <c r="E318" i="2"/>
  <c r="F318" i="2"/>
  <c r="B319" i="2"/>
  <c r="C319" i="2"/>
  <c r="E319" i="2"/>
  <c r="F319" i="2"/>
  <c r="B320" i="2"/>
  <c r="C320" i="2"/>
  <c r="E320" i="2"/>
  <c r="F320" i="2"/>
  <c r="B321" i="2"/>
  <c r="C321" i="2"/>
  <c r="E321" i="2"/>
  <c r="F321" i="2"/>
  <c r="B322" i="2"/>
  <c r="C322" i="2"/>
  <c r="E322" i="2"/>
  <c r="F322" i="2"/>
  <c r="B323" i="2"/>
  <c r="C323" i="2"/>
  <c r="E323" i="2"/>
  <c r="F323" i="2"/>
  <c r="B324" i="2"/>
  <c r="C324" i="2"/>
  <c r="E324" i="2"/>
  <c r="F324" i="2"/>
  <c r="B325" i="2"/>
  <c r="C325" i="2"/>
  <c r="E325" i="2"/>
  <c r="F325" i="2"/>
  <c r="B326" i="2"/>
  <c r="C326" i="2"/>
  <c r="E326" i="2"/>
  <c r="F326" i="2"/>
  <c r="B327" i="2"/>
  <c r="C327" i="2"/>
  <c r="E327" i="2"/>
  <c r="F327" i="2"/>
  <c r="B328" i="2"/>
  <c r="C328" i="2"/>
  <c r="E328" i="2"/>
  <c r="F328" i="2"/>
  <c r="B329" i="2"/>
  <c r="C329" i="2"/>
  <c r="E329" i="2"/>
  <c r="F329" i="2"/>
  <c r="B330" i="2"/>
  <c r="C330" i="2"/>
  <c r="E330" i="2"/>
  <c r="F330" i="2"/>
  <c r="B331" i="2"/>
  <c r="C331" i="2"/>
  <c r="E331" i="2"/>
  <c r="F331" i="2"/>
  <c r="B332" i="2"/>
  <c r="C332" i="2"/>
  <c r="E332" i="2"/>
  <c r="F332" i="2"/>
  <c r="B333" i="2"/>
  <c r="C333" i="2"/>
  <c r="E333" i="2"/>
  <c r="F333" i="2"/>
  <c r="B334" i="2"/>
  <c r="C334" i="2"/>
  <c r="E334" i="2"/>
  <c r="F334" i="2"/>
  <c r="B335" i="2"/>
  <c r="C335" i="2"/>
  <c r="E335" i="2"/>
  <c r="F335" i="2"/>
  <c r="B336" i="2"/>
  <c r="C336" i="2"/>
  <c r="E336" i="2"/>
  <c r="F336" i="2"/>
  <c r="B337" i="2"/>
  <c r="C337" i="2"/>
  <c r="E337" i="2"/>
  <c r="F337" i="2"/>
  <c r="B338" i="2"/>
  <c r="C338" i="2"/>
  <c r="E338" i="2"/>
  <c r="F338" i="2"/>
  <c r="B339" i="2"/>
  <c r="C339" i="2"/>
  <c r="E339" i="2"/>
  <c r="F339" i="2"/>
  <c r="B340" i="2"/>
  <c r="C340" i="2"/>
  <c r="E340" i="2"/>
  <c r="F340" i="2"/>
  <c r="B341" i="2"/>
  <c r="C341" i="2"/>
  <c r="E341" i="2"/>
  <c r="F341" i="2"/>
  <c r="B342" i="2"/>
  <c r="C342" i="2"/>
  <c r="E342" i="2"/>
  <c r="F342" i="2"/>
  <c r="B343" i="2"/>
  <c r="C343" i="2"/>
  <c r="E343" i="2"/>
  <c r="F343" i="2"/>
  <c r="B344" i="2"/>
  <c r="C344" i="2"/>
  <c r="E344" i="2"/>
  <c r="F344" i="2"/>
  <c r="B345" i="2"/>
  <c r="C345" i="2"/>
  <c r="E345" i="2"/>
  <c r="F345" i="2"/>
  <c r="B346" i="2"/>
  <c r="C346" i="2"/>
  <c r="E346" i="2"/>
  <c r="F346" i="2"/>
  <c r="B347" i="2"/>
  <c r="C347" i="2"/>
  <c r="E347" i="2"/>
  <c r="F347" i="2"/>
  <c r="B348" i="2"/>
  <c r="C348" i="2"/>
  <c r="E348" i="2"/>
  <c r="F348" i="2"/>
  <c r="B349" i="2"/>
  <c r="C349" i="2"/>
  <c r="E349" i="2"/>
  <c r="F349" i="2"/>
  <c r="B350" i="2"/>
  <c r="C350" i="2"/>
  <c r="E350" i="2"/>
  <c r="F350" i="2"/>
  <c r="B351" i="2"/>
  <c r="C351" i="2"/>
  <c r="E351" i="2"/>
  <c r="F351" i="2"/>
  <c r="B352" i="2"/>
  <c r="C352" i="2"/>
  <c r="E352" i="2"/>
  <c r="F352" i="2"/>
  <c r="B353" i="2"/>
  <c r="C353" i="2"/>
  <c r="E353" i="2"/>
  <c r="F353" i="2"/>
  <c r="B354" i="2"/>
  <c r="C354" i="2"/>
  <c r="E354" i="2"/>
  <c r="F354" i="2"/>
  <c r="B355" i="2"/>
  <c r="C355" i="2"/>
  <c r="E355" i="2"/>
  <c r="F355" i="2"/>
  <c r="B356" i="2"/>
  <c r="C356" i="2"/>
  <c r="E356" i="2"/>
  <c r="F356" i="2"/>
  <c r="B357" i="2"/>
  <c r="C357" i="2"/>
  <c r="E357" i="2"/>
  <c r="F357" i="2"/>
  <c r="B358" i="2"/>
  <c r="C358" i="2"/>
  <c r="E358" i="2"/>
  <c r="F358" i="2"/>
  <c r="B359" i="2"/>
  <c r="C359" i="2"/>
  <c r="E359" i="2"/>
  <c r="F359" i="2"/>
  <c r="B360" i="2"/>
  <c r="C360" i="2"/>
  <c r="E360" i="2"/>
  <c r="F360" i="2"/>
  <c r="B361" i="2"/>
  <c r="C361" i="2"/>
  <c r="E361" i="2"/>
  <c r="F361" i="2"/>
  <c r="B362" i="2"/>
  <c r="C362" i="2"/>
  <c r="E362" i="2"/>
  <c r="F362" i="2"/>
  <c r="B363" i="2"/>
  <c r="C363" i="2"/>
  <c r="E363" i="2"/>
  <c r="F363" i="2"/>
  <c r="B364" i="2"/>
  <c r="C364" i="2"/>
  <c r="E364" i="2"/>
  <c r="F364" i="2"/>
  <c r="B365" i="2"/>
  <c r="C365" i="2"/>
  <c r="E365" i="2"/>
  <c r="F365" i="2"/>
  <c r="B366" i="2"/>
  <c r="C366" i="2"/>
  <c r="E366" i="2"/>
  <c r="F366" i="2"/>
  <c r="B367" i="2"/>
  <c r="C367" i="2"/>
  <c r="E367" i="2"/>
  <c r="F367" i="2"/>
  <c r="B368" i="2"/>
  <c r="C368" i="2"/>
  <c r="E368" i="2"/>
  <c r="F368" i="2"/>
  <c r="B369" i="2"/>
  <c r="C369" i="2"/>
  <c r="E369" i="2"/>
  <c r="F369" i="2"/>
  <c r="B370" i="2"/>
  <c r="C370" i="2"/>
  <c r="E370" i="2"/>
  <c r="F370" i="2"/>
  <c r="B371" i="2"/>
  <c r="C371" i="2"/>
  <c r="E371" i="2"/>
  <c r="F371" i="2"/>
  <c r="B372" i="2"/>
  <c r="C372" i="2"/>
  <c r="E372" i="2"/>
  <c r="F372" i="2"/>
  <c r="B373" i="2"/>
  <c r="C373" i="2"/>
  <c r="E373" i="2"/>
  <c r="F373" i="2"/>
  <c r="B374" i="2"/>
  <c r="C374" i="2"/>
  <c r="E374" i="2"/>
  <c r="F374" i="2"/>
  <c r="B375" i="2"/>
  <c r="C375" i="2"/>
  <c r="E375" i="2"/>
  <c r="F375" i="2"/>
  <c r="B376" i="2"/>
  <c r="C376" i="2"/>
  <c r="E376" i="2"/>
  <c r="F376" i="2"/>
  <c r="B377" i="2"/>
  <c r="C377" i="2"/>
  <c r="E377" i="2"/>
  <c r="F377" i="2"/>
  <c r="B378" i="2"/>
  <c r="C378" i="2"/>
  <c r="E378" i="2"/>
  <c r="F378" i="2"/>
  <c r="B379" i="2"/>
  <c r="C379" i="2"/>
  <c r="E379" i="2"/>
  <c r="F379" i="2"/>
  <c r="B380" i="2"/>
  <c r="C380" i="2"/>
  <c r="E380" i="2"/>
  <c r="F380" i="2"/>
  <c r="B381" i="2"/>
  <c r="C381" i="2"/>
  <c r="E381" i="2"/>
  <c r="F381" i="2"/>
  <c r="B382" i="2"/>
  <c r="C382" i="2"/>
  <c r="E382" i="2"/>
  <c r="F382" i="2"/>
  <c r="B383" i="2"/>
  <c r="C383" i="2"/>
  <c r="E383" i="2"/>
  <c r="F383" i="2"/>
  <c r="B384" i="2"/>
  <c r="C384" i="2"/>
  <c r="E384" i="2"/>
  <c r="F384" i="2"/>
  <c r="B385" i="2"/>
  <c r="C385" i="2"/>
  <c r="E385" i="2"/>
  <c r="F385" i="2"/>
  <c r="B386" i="2"/>
  <c r="C386" i="2"/>
  <c r="E386" i="2"/>
  <c r="F386" i="2"/>
  <c r="B387" i="2"/>
  <c r="C387" i="2"/>
  <c r="E387" i="2"/>
  <c r="F387" i="2"/>
  <c r="B388" i="2"/>
  <c r="C388" i="2"/>
  <c r="E388" i="2"/>
  <c r="F388" i="2"/>
  <c r="B389" i="2"/>
  <c r="C389" i="2"/>
  <c r="E389" i="2"/>
  <c r="F389" i="2"/>
  <c r="B390" i="2"/>
  <c r="C390" i="2"/>
  <c r="E390" i="2"/>
  <c r="F390" i="2"/>
  <c r="B391" i="2"/>
  <c r="C391" i="2"/>
  <c r="E391" i="2"/>
  <c r="F391" i="2"/>
  <c r="B392" i="2"/>
  <c r="C392" i="2"/>
  <c r="E392" i="2"/>
  <c r="F392" i="2"/>
  <c r="B393" i="2"/>
  <c r="C393" i="2"/>
  <c r="E393" i="2"/>
  <c r="F393" i="2"/>
  <c r="B394" i="2"/>
  <c r="C394" i="2"/>
  <c r="E394" i="2"/>
  <c r="F394" i="2"/>
  <c r="B395" i="2"/>
  <c r="C395" i="2"/>
  <c r="E395" i="2"/>
  <c r="F395" i="2"/>
  <c r="B396" i="2"/>
  <c r="C396" i="2"/>
  <c r="E396" i="2"/>
  <c r="F396" i="2"/>
  <c r="B397" i="2"/>
  <c r="C397" i="2"/>
  <c r="E397" i="2"/>
  <c r="F397" i="2"/>
  <c r="B398" i="2"/>
  <c r="C398" i="2"/>
  <c r="E398" i="2"/>
  <c r="F398" i="2"/>
  <c r="B399" i="2"/>
  <c r="C399" i="2"/>
  <c r="E399" i="2"/>
  <c r="F399" i="2"/>
  <c r="B400" i="2"/>
  <c r="C400" i="2"/>
  <c r="E400" i="2"/>
  <c r="F400" i="2"/>
  <c r="B401" i="2"/>
  <c r="C401" i="2"/>
  <c r="E401" i="2"/>
  <c r="F401" i="2"/>
  <c r="B402" i="2"/>
  <c r="C402" i="2"/>
  <c r="E402" i="2"/>
  <c r="F402" i="2"/>
  <c r="B403" i="2"/>
  <c r="C403" i="2"/>
  <c r="E403" i="2"/>
  <c r="F403" i="2"/>
  <c r="B404" i="2"/>
  <c r="C404" i="2"/>
  <c r="E404" i="2"/>
  <c r="F404" i="2"/>
  <c r="B405" i="2"/>
  <c r="C405" i="2"/>
  <c r="E405" i="2"/>
  <c r="F405" i="2"/>
  <c r="B406" i="2"/>
  <c r="C406" i="2"/>
  <c r="E406" i="2"/>
  <c r="F406" i="2"/>
  <c r="B407" i="2"/>
  <c r="C407" i="2"/>
  <c r="E407" i="2"/>
  <c r="F407" i="2"/>
  <c r="B408" i="2"/>
  <c r="C408" i="2"/>
  <c r="E408" i="2"/>
  <c r="F408" i="2"/>
  <c r="B409" i="2"/>
  <c r="C409" i="2"/>
  <c r="E409" i="2"/>
  <c r="F409" i="2"/>
  <c r="B410" i="2"/>
  <c r="C410" i="2"/>
  <c r="E410" i="2"/>
  <c r="F410" i="2"/>
  <c r="B411" i="2"/>
  <c r="C411" i="2"/>
  <c r="E411" i="2"/>
  <c r="F411" i="2"/>
  <c r="B412" i="2"/>
  <c r="C412" i="2"/>
  <c r="E412" i="2"/>
  <c r="F412" i="2"/>
  <c r="B413" i="2"/>
  <c r="C413" i="2"/>
  <c r="E413" i="2"/>
  <c r="F413" i="2"/>
  <c r="B414" i="2"/>
  <c r="C414" i="2"/>
  <c r="E414" i="2"/>
  <c r="F414" i="2"/>
  <c r="B415" i="2"/>
  <c r="C415" i="2"/>
  <c r="E415" i="2"/>
  <c r="F415" i="2"/>
  <c r="B416" i="2"/>
  <c r="C416" i="2"/>
  <c r="E416" i="2"/>
  <c r="F416" i="2"/>
  <c r="B417" i="2"/>
  <c r="C417" i="2"/>
  <c r="E417" i="2"/>
  <c r="F417" i="2"/>
  <c r="B418" i="2"/>
  <c r="C418" i="2"/>
  <c r="E418" i="2"/>
  <c r="F418" i="2"/>
  <c r="B419" i="2"/>
  <c r="C419" i="2"/>
  <c r="E419" i="2"/>
  <c r="F419" i="2"/>
  <c r="B420" i="2"/>
  <c r="C420" i="2"/>
  <c r="E420" i="2"/>
  <c r="F420" i="2"/>
  <c r="B421" i="2"/>
  <c r="C421" i="2"/>
  <c r="E421" i="2"/>
  <c r="F421" i="2"/>
  <c r="B422" i="2"/>
  <c r="C422" i="2"/>
  <c r="E422" i="2"/>
  <c r="F422" i="2"/>
  <c r="B423" i="2"/>
  <c r="C423" i="2"/>
  <c r="E423" i="2"/>
  <c r="F423" i="2"/>
  <c r="B424" i="2"/>
  <c r="C424" i="2"/>
  <c r="E424" i="2"/>
  <c r="F424" i="2"/>
  <c r="B425" i="2"/>
  <c r="C425" i="2"/>
  <c r="E425" i="2"/>
  <c r="F425" i="2"/>
  <c r="B426" i="2"/>
  <c r="C426" i="2"/>
  <c r="E426" i="2"/>
  <c r="F426" i="2"/>
  <c r="B427" i="2"/>
  <c r="C427" i="2"/>
  <c r="E427" i="2"/>
  <c r="F427" i="2"/>
  <c r="B428" i="2"/>
  <c r="C428" i="2"/>
  <c r="E428" i="2"/>
  <c r="F428" i="2"/>
  <c r="B429" i="2"/>
  <c r="C429" i="2"/>
  <c r="E429" i="2"/>
  <c r="F429" i="2"/>
  <c r="B430" i="2"/>
  <c r="C430" i="2"/>
  <c r="E430" i="2"/>
  <c r="F430" i="2"/>
  <c r="B431" i="2"/>
  <c r="C431" i="2"/>
  <c r="E431" i="2"/>
  <c r="F431" i="2"/>
  <c r="B432" i="2"/>
  <c r="C432" i="2"/>
  <c r="E432" i="2"/>
  <c r="F432" i="2"/>
  <c r="B433" i="2"/>
  <c r="C433" i="2"/>
  <c r="E433" i="2"/>
  <c r="F433" i="2"/>
  <c r="B434" i="2"/>
  <c r="C434" i="2"/>
  <c r="E434" i="2"/>
  <c r="F434" i="2"/>
  <c r="B435" i="2"/>
  <c r="C435" i="2"/>
  <c r="E435" i="2"/>
  <c r="F435" i="2"/>
  <c r="B436" i="2"/>
  <c r="C436" i="2"/>
  <c r="E436" i="2"/>
  <c r="F436" i="2"/>
  <c r="B437" i="2"/>
  <c r="C437" i="2"/>
  <c r="E437" i="2"/>
  <c r="F437" i="2"/>
  <c r="B438" i="2"/>
  <c r="C438" i="2"/>
  <c r="E438" i="2"/>
  <c r="F438" i="2"/>
  <c r="B439" i="2"/>
  <c r="C439" i="2"/>
  <c r="E439" i="2"/>
  <c r="F439" i="2"/>
  <c r="B440" i="2"/>
  <c r="C440" i="2"/>
  <c r="E440" i="2"/>
  <c r="F440" i="2"/>
  <c r="B441" i="2"/>
  <c r="C441" i="2"/>
  <c r="E441" i="2"/>
  <c r="F441" i="2"/>
  <c r="B442" i="2"/>
  <c r="C442" i="2"/>
  <c r="E442" i="2"/>
  <c r="F442" i="2"/>
  <c r="B443" i="2"/>
  <c r="C443" i="2"/>
  <c r="E443" i="2"/>
  <c r="F443" i="2"/>
  <c r="B444" i="2"/>
  <c r="C444" i="2"/>
  <c r="E444" i="2"/>
  <c r="F444" i="2"/>
  <c r="B445" i="2"/>
  <c r="C445" i="2"/>
  <c r="E445" i="2"/>
  <c r="F445" i="2"/>
  <c r="B446" i="2"/>
  <c r="C446" i="2"/>
  <c r="E446" i="2"/>
  <c r="F446" i="2"/>
  <c r="B447" i="2"/>
  <c r="C447" i="2"/>
  <c r="E447" i="2"/>
  <c r="F447" i="2"/>
  <c r="B448" i="2"/>
  <c r="C448" i="2"/>
  <c r="E448" i="2"/>
  <c r="F448" i="2"/>
  <c r="B449" i="2"/>
  <c r="C449" i="2"/>
  <c r="E449" i="2"/>
  <c r="F449" i="2"/>
  <c r="B450" i="2"/>
  <c r="C450" i="2"/>
  <c r="E450" i="2"/>
  <c r="F450" i="2"/>
  <c r="B451" i="2"/>
  <c r="C451" i="2"/>
  <c r="E451" i="2"/>
  <c r="F451" i="2"/>
  <c r="B452" i="2"/>
  <c r="C452" i="2"/>
  <c r="E452" i="2"/>
  <c r="F452" i="2"/>
  <c r="B453" i="2"/>
  <c r="C453" i="2"/>
  <c r="E453" i="2"/>
  <c r="F453" i="2"/>
  <c r="B454" i="2"/>
  <c r="C454" i="2"/>
  <c r="E454" i="2"/>
  <c r="F454" i="2"/>
  <c r="B455" i="2"/>
  <c r="C455" i="2"/>
  <c r="E455" i="2"/>
  <c r="F455" i="2"/>
  <c r="B456" i="2"/>
  <c r="C456" i="2"/>
  <c r="E456" i="2"/>
  <c r="F456" i="2"/>
  <c r="B457" i="2"/>
  <c r="C457" i="2"/>
  <c r="E457" i="2"/>
  <c r="F457" i="2"/>
  <c r="B458" i="2"/>
  <c r="C458" i="2"/>
  <c r="E458" i="2"/>
  <c r="F458" i="2"/>
  <c r="B459" i="2"/>
  <c r="C459" i="2"/>
  <c r="E459" i="2"/>
  <c r="F459" i="2"/>
  <c r="B460" i="2"/>
  <c r="C460" i="2"/>
  <c r="E460" i="2"/>
  <c r="F460" i="2"/>
  <c r="B461" i="2"/>
  <c r="C461" i="2"/>
  <c r="E461" i="2"/>
  <c r="F461" i="2"/>
  <c r="B462" i="2"/>
  <c r="C462" i="2"/>
  <c r="E462" i="2"/>
  <c r="F462" i="2"/>
  <c r="B463" i="2"/>
  <c r="C463" i="2"/>
  <c r="E463" i="2"/>
  <c r="F463" i="2"/>
  <c r="B464" i="2"/>
  <c r="C464" i="2"/>
  <c r="E464" i="2"/>
  <c r="F464" i="2"/>
  <c r="B465" i="2"/>
  <c r="C465" i="2"/>
  <c r="E465" i="2"/>
  <c r="F465" i="2"/>
  <c r="B466" i="2"/>
  <c r="C466" i="2"/>
  <c r="E466" i="2"/>
  <c r="F466" i="2"/>
  <c r="B467" i="2"/>
  <c r="C467" i="2"/>
  <c r="E467" i="2"/>
  <c r="F467" i="2"/>
  <c r="B468" i="2"/>
  <c r="C468" i="2"/>
  <c r="E468" i="2"/>
  <c r="F468" i="2"/>
  <c r="B469" i="2"/>
  <c r="C469" i="2"/>
  <c r="E469" i="2"/>
  <c r="F469" i="2"/>
  <c r="B470" i="2"/>
  <c r="C470" i="2"/>
  <c r="E470" i="2"/>
  <c r="F470" i="2"/>
  <c r="B471" i="2"/>
  <c r="C471" i="2"/>
  <c r="E471" i="2"/>
  <c r="F471" i="2"/>
  <c r="B472" i="2"/>
  <c r="C472" i="2"/>
  <c r="E472" i="2"/>
  <c r="F472" i="2"/>
  <c r="B473" i="2"/>
  <c r="C473" i="2"/>
  <c r="E473" i="2"/>
  <c r="F473" i="2"/>
  <c r="B474" i="2"/>
  <c r="C474" i="2"/>
  <c r="E474" i="2"/>
  <c r="F474" i="2"/>
  <c r="B475" i="2"/>
  <c r="C475" i="2"/>
  <c r="E475" i="2"/>
  <c r="F475" i="2"/>
  <c r="B476" i="2"/>
  <c r="C476" i="2"/>
  <c r="E476" i="2"/>
  <c r="F476" i="2"/>
  <c r="B477" i="2"/>
  <c r="C477" i="2"/>
  <c r="E477" i="2"/>
  <c r="F477" i="2"/>
  <c r="B478" i="2"/>
  <c r="C478" i="2"/>
  <c r="E478" i="2"/>
  <c r="F478" i="2"/>
  <c r="B479" i="2"/>
  <c r="C479" i="2"/>
  <c r="E479" i="2"/>
  <c r="F479" i="2"/>
  <c r="B480" i="2"/>
  <c r="C480" i="2"/>
  <c r="E480" i="2"/>
  <c r="F480" i="2"/>
  <c r="B481" i="2"/>
  <c r="C481" i="2"/>
  <c r="E481" i="2"/>
  <c r="F481" i="2"/>
  <c r="B482" i="2"/>
  <c r="C482" i="2"/>
  <c r="E482" i="2"/>
  <c r="F482" i="2"/>
  <c r="B483" i="2"/>
  <c r="C483" i="2"/>
  <c r="E483" i="2"/>
  <c r="F483" i="2"/>
  <c r="B484" i="2"/>
  <c r="C484" i="2"/>
  <c r="E484" i="2"/>
  <c r="F484" i="2"/>
  <c r="B485" i="2"/>
  <c r="C485" i="2"/>
  <c r="E485" i="2"/>
  <c r="F485" i="2"/>
  <c r="B486" i="2"/>
  <c r="C486" i="2"/>
  <c r="E486" i="2"/>
  <c r="F486" i="2"/>
  <c r="B487" i="2"/>
  <c r="C487" i="2"/>
  <c r="E487" i="2"/>
  <c r="F487" i="2"/>
  <c r="B488" i="2"/>
  <c r="C488" i="2"/>
  <c r="E488" i="2"/>
  <c r="F488" i="2"/>
  <c r="B489" i="2"/>
  <c r="C489" i="2"/>
  <c r="E489" i="2"/>
  <c r="F489" i="2"/>
  <c r="B490" i="2"/>
  <c r="C490" i="2"/>
  <c r="E490" i="2"/>
  <c r="F490" i="2"/>
  <c r="B491" i="2"/>
  <c r="C491" i="2"/>
  <c r="E491" i="2"/>
  <c r="F491" i="2"/>
  <c r="B492" i="2"/>
  <c r="C492" i="2"/>
  <c r="E492" i="2"/>
  <c r="F492" i="2"/>
  <c r="B493" i="2"/>
  <c r="C493" i="2"/>
  <c r="E493" i="2"/>
  <c r="F493" i="2"/>
  <c r="B494" i="2"/>
  <c r="C494" i="2"/>
  <c r="E494" i="2"/>
  <c r="F494" i="2"/>
  <c r="B495" i="2"/>
  <c r="C495" i="2"/>
  <c r="E495" i="2"/>
  <c r="F495" i="2"/>
  <c r="B496" i="2"/>
  <c r="C496" i="2"/>
  <c r="E496" i="2"/>
  <c r="F496" i="2"/>
  <c r="B497" i="2"/>
  <c r="C497" i="2"/>
  <c r="E497" i="2"/>
  <c r="F497" i="2"/>
  <c r="B498" i="2"/>
  <c r="C498" i="2"/>
  <c r="E498" i="2"/>
  <c r="F498" i="2"/>
  <c r="B499" i="2"/>
  <c r="C499" i="2"/>
  <c r="E499" i="2"/>
  <c r="F499" i="2"/>
  <c r="B500" i="2"/>
  <c r="C500" i="2"/>
  <c r="E500" i="2"/>
  <c r="F500" i="2"/>
  <c r="B501" i="2"/>
  <c r="C501" i="2"/>
  <c r="E501" i="2"/>
  <c r="F501" i="2"/>
  <c r="B502" i="2"/>
  <c r="C502" i="2"/>
  <c r="E502" i="2"/>
  <c r="F502" i="2"/>
  <c r="B503" i="2"/>
  <c r="C503" i="2"/>
  <c r="E503" i="2"/>
  <c r="F503" i="2"/>
  <c r="B504" i="2"/>
  <c r="C504" i="2"/>
  <c r="E504" i="2"/>
  <c r="F504" i="2"/>
  <c r="B505" i="2"/>
  <c r="C505" i="2"/>
  <c r="E505" i="2"/>
  <c r="F505" i="2"/>
  <c r="B506" i="2"/>
  <c r="C506" i="2"/>
  <c r="E506" i="2"/>
  <c r="F506" i="2"/>
  <c r="B507" i="2"/>
  <c r="C507" i="2"/>
  <c r="E507" i="2"/>
  <c r="F507" i="2"/>
  <c r="B508" i="2"/>
  <c r="C508" i="2"/>
  <c r="E508" i="2"/>
  <c r="F508" i="2"/>
  <c r="B509" i="2"/>
  <c r="C509" i="2"/>
  <c r="E509" i="2"/>
  <c r="F509" i="2"/>
  <c r="B510" i="2"/>
  <c r="C510" i="2"/>
  <c r="E510" i="2"/>
  <c r="F510" i="2"/>
  <c r="B511" i="2"/>
  <c r="C511" i="2"/>
  <c r="E511" i="2"/>
  <c r="F511" i="2"/>
  <c r="B512" i="2"/>
  <c r="C512" i="2"/>
  <c r="E512" i="2"/>
  <c r="F512" i="2"/>
  <c r="B513" i="2"/>
  <c r="C513" i="2"/>
  <c r="E513" i="2"/>
  <c r="F513" i="2"/>
  <c r="B514" i="2"/>
  <c r="C514" i="2"/>
  <c r="E514" i="2"/>
  <c r="F514" i="2"/>
  <c r="B515" i="2"/>
  <c r="C515" i="2"/>
  <c r="E515" i="2"/>
  <c r="F515" i="2"/>
  <c r="B516" i="2"/>
  <c r="C516" i="2"/>
  <c r="E516" i="2"/>
  <c r="F516" i="2"/>
  <c r="B517" i="2"/>
  <c r="C517" i="2"/>
  <c r="E517" i="2"/>
  <c r="F517" i="2"/>
  <c r="B518" i="2"/>
  <c r="C518" i="2"/>
  <c r="E518" i="2"/>
  <c r="F518" i="2"/>
  <c r="B519" i="2"/>
  <c r="C519" i="2"/>
  <c r="E519" i="2"/>
  <c r="F519" i="2"/>
  <c r="B520" i="2"/>
  <c r="C520" i="2"/>
  <c r="E520" i="2"/>
  <c r="F520" i="2"/>
  <c r="B521" i="2"/>
  <c r="C521" i="2"/>
  <c r="E521" i="2"/>
  <c r="F521" i="2"/>
  <c r="B522" i="2"/>
  <c r="C522" i="2"/>
  <c r="E522" i="2"/>
  <c r="F522" i="2"/>
  <c r="B523" i="2"/>
  <c r="C523" i="2"/>
  <c r="E523" i="2"/>
  <c r="F523" i="2"/>
  <c r="B524" i="2"/>
  <c r="C524" i="2"/>
  <c r="E524" i="2"/>
  <c r="F524" i="2"/>
  <c r="B525" i="2"/>
  <c r="C525" i="2"/>
  <c r="E525" i="2"/>
  <c r="F525" i="2"/>
  <c r="B526" i="2"/>
  <c r="C526" i="2"/>
  <c r="E526" i="2"/>
  <c r="F526" i="2"/>
  <c r="B527" i="2"/>
  <c r="C527" i="2"/>
  <c r="E527" i="2"/>
  <c r="F527" i="2"/>
  <c r="B528" i="2"/>
  <c r="C528" i="2"/>
  <c r="E528" i="2"/>
  <c r="F528" i="2"/>
  <c r="B529" i="2"/>
  <c r="C529" i="2"/>
  <c r="E529" i="2"/>
  <c r="F529" i="2"/>
  <c r="B530" i="2"/>
  <c r="C530" i="2"/>
  <c r="E530" i="2"/>
  <c r="F530" i="2"/>
  <c r="B531" i="2"/>
  <c r="C531" i="2"/>
  <c r="E531" i="2"/>
  <c r="F531" i="2"/>
  <c r="B532" i="2"/>
  <c r="C532" i="2"/>
  <c r="E532" i="2"/>
  <c r="F532" i="2"/>
  <c r="B533" i="2"/>
  <c r="C533" i="2"/>
  <c r="E533" i="2"/>
  <c r="F533" i="2"/>
  <c r="B534" i="2"/>
  <c r="C534" i="2"/>
  <c r="E534" i="2"/>
  <c r="F534" i="2"/>
  <c r="B535" i="2"/>
  <c r="C535" i="2"/>
  <c r="E535" i="2"/>
  <c r="F535" i="2"/>
  <c r="B536" i="2"/>
  <c r="C536" i="2"/>
  <c r="E536" i="2"/>
  <c r="F536" i="2"/>
  <c r="B537" i="2"/>
  <c r="C537" i="2"/>
  <c r="E537" i="2"/>
  <c r="F537" i="2"/>
  <c r="B538" i="2"/>
  <c r="C538" i="2"/>
  <c r="E538" i="2"/>
  <c r="F538" i="2"/>
  <c r="B539" i="2"/>
  <c r="C539" i="2"/>
  <c r="E539" i="2"/>
  <c r="F539" i="2"/>
  <c r="B540" i="2"/>
  <c r="C540" i="2"/>
  <c r="E540" i="2"/>
  <c r="F540" i="2"/>
  <c r="B541" i="2"/>
  <c r="C541" i="2"/>
  <c r="E541" i="2"/>
  <c r="F541" i="2"/>
  <c r="B542" i="2"/>
  <c r="C542" i="2"/>
  <c r="E542" i="2"/>
  <c r="F542" i="2"/>
  <c r="B543" i="2"/>
  <c r="C543" i="2"/>
  <c r="E543" i="2"/>
  <c r="F543" i="2"/>
  <c r="B544" i="2"/>
  <c r="C544" i="2"/>
  <c r="E544" i="2"/>
  <c r="F544" i="2"/>
  <c r="B545" i="2"/>
  <c r="C545" i="2"/>
  <c r="E545" i="2"/>
  <c r="F545" i="2"/>
  <c r="B546" i="2"/>
  <c r="C546" i="2"/>
  <c r="E546" i="2"/>
  <c r="F546" i="2"/>
  <c r="B547" i="2"/>
  <c r="C547" i="2"/>
  <c r="E547" i="2"/>
  <c r="F547" i="2"/>
  <c r="B548" i="2"/>
  <c r="C548" i="2"/>
  <c r="E548" i="2"/>
  <c r="F548" i="2"/>
  <c r="B549" i="2"/>
  <c r="C549" i="2"/>
  <c r="E549" i="2"/>
  <c r="F549" i="2"/>
  <c r="B550" i="2"/>
  <c r="C550" i="2"/>
  <c r="E550" i="2"/>
  <c r="F550" i="2"/>
  <c r="B551" i="2"/>
  <c r="C551" i="2"/>
  <c r="E551" i="2"/>
  <c r="F551" i="2"/>
  <c r="B552" i="2"/>
  <c r="C552" i="2"/>
  <c r="E552" i="2"/>
  <c r="F552" i="2"/>
  <c r="B553" i="2"/>
  <c r="C553" i="2"/>
  <c r="E553" i="2"/>
  <c r="F553" i="2"/>
  <c r="B554" i="2"/>
  <c r="C554" i="2"/>
  <c r="E554" i="2"/>
  <c r="F554" i="2"/>
  <c r="B555" i="2"/>
  <c r="C555" i="2"/>
  <c r="E555" i="2"/>
  <c r="F555" i="2"/>
  <c r="B556" i="2"/>
  <c r="C556" i="2"/>
  <c r="E556" i="2"/>
  <c r="F556" i="2"/>
  <c r="B557" i="2"/>
  <c r="C557" i="2"/>
  <c r="E557" i="2"/>
  <c r="F557" i="2"/>
  <c r="B558" i="2"/>
  <c r="C558" i="2"/>
  <c r="E558" i="2"/>
  <c r="F558" i="2"/>
  <c r="B559" i="2"/>
  <c r="C559" i="2"/>
  <c r="E559" i="2"/>
  <c r="F559" i="2"/>
  <c r="B560" i="2"/>
  <c r="C560" i="2"/>
  <c r="E560" i="2"/>
  <c r="F560" i="2"/>
  <c r="B561" i="2"/>
  <c r="C561" i="2"/>
  <c r="E561" i="2"/>
  <c r="F561" i="2"/>
  <c r="B562" i="2"/>
  <c r="C562" i="2"/>
  <c r="E562" i="2"/>
  <c r="F562" i="2"/>
  <c r="B563" i="2"/>
  <c r="C563" i="2"/>
  <c r="E563" i="2"/>
  <c r="F563" i="2"/>
  <c r="B564" i="2"/>
  <c r="C564" i="2"/>
  <c r="E564" i="2"/>
  <c r="F564" i="2"/>
  <c r="B565" i="2"/>
  <c r="C565" i="2"/>
  <c r="E565" i="2"/>
  <c r="F565" i="2"/>
  <c r="B566" i="2"/>
  <c r="C566" i="2"/>
  <c r="E566" i="2"/>
  <c r="F566" i="2"/>
  <c r="B567" i="2"/>
  <c r="C567" i="2"/>
  <c r="E567" i="2"/>
  <c r="F567" i="2"/>
  <c r="B568" i="2"/>
  <c r="C568" i="2"/>
  <c r="E568" i="2"/>
  <c r="F568" i="2"/>
  <c r="B569" i="2"/>
  <c r="C569" i="2"/>
  <c r="E569" i="2"/>
  <c r="F569" i="2"/>
  <c r="B570" i="2"/>
  <c r="C570" i="2"/>
  <c r="E570" i="2"/>
  <c r="F570" i="2"/>
  <c r="B571" i="2"/>
  <c r="C571" i="2"/>
  <c r="E571" i="2"/>
  <c r="F571" i="2"/>
  <c r="B572" i="2"/>
  <c r="C572" i="2"/>
  <c r="E572" i="2"/>
  <c r="F572" i="2"/>
  <c r="B573" i="2"/>
  <c r="C573" i="2"/>
  <c r="E573" i="2"/>
  <c r="F573" i="2"/>
  <c r="B574" i="2"/>
  <c r="C574" i="2"/>
  <c r="E574" i="2"/>
  <c r="F574" i="2"/>
  <c r="B575" i="2"/>
  <c r="C575" i="2"/>
  <c r="E575" i="2"/>
  <c r="F575" i="2"/>
  <c r="B576" i="2"/>
  <c r="C576" i="2"/>
  <c r="E576" i="2"/>
  <c r="F576" i="2"/>
  <c r="B577" i="2"/>
  <c r="C577" i="2"/>
  <c r="E577" i="2"/>
  <c r="F577" i="2"/>
  <c r="B578" i="2"/>
  <c r="C578" i="2"/>
  <c r="E578" i="2"/>
  <c r="F578" i="2"/>
  <c r="B579" i="2"/>
  <c r="C579" i="2"/>
  <c r="E579" i="2"/>
  <c r="F579" i="2"/>
  <c r="B580" i="2"/>
  <c r="C580" i="2"/>
  <c r="E580" i="2"/>
  <c r="F580" i="2"/>
  <c r="B581" i="2"/>
  <c r="C581" i="2"/>
  <c r="E581" i="2"/>
  <c r="F581" i="2"/>
  <c r="B582" i="2"/>
  <c r="C582" i="2"/>
  <c r="E582" i="2"/>
  <c r="F582" i="2"/>
  <c r="B583" i="2"/>
  <c r="C583" i="2"/>
  <c r="E583" i="2"/>
  <c r="F583" i="2"/>
  <c r="B584" i="2"/>
  <c r="C584" i="2"/>
  <c r="E584" i="2"/>
  <c r="F584" i="2"/>
  <c r="B585" i="2"/>
  <c r="C585" i="2"/>
  <c r="E585" i="2"/>
  <c r="F585" i="2"/>
  <c r="B586" i="2"/>
  <c r="C586" i="2"/>
  <c r="E586" i="2"/>
  <c r="F586" i="2"/>
  <c r="B587" i="2"/>
  <c r="C587" i="2"/>
  <c r="E587" i="2"/>
  <c r="F587" i="2"/>
  <c r="B588" i="2"/>
  <c r="C588" i="2"/>
  <c r="E588" i="2"/>
  <c r="F588" i="2"/>
  <c r="B589" i="2"/>
  <c r="C589" i="2"/>
  <c r="E589" i="2"/>
  <c r="F589" i="2"/>
  <c r="B590" i="2"/>
  <c r="C590" i="2"/>
  <c r="E590" i="2"/>
  <c r="F590" i="2"/>
  <c r="B591" i="2"/>
  <c r="C591" i="2"/>
  <c r="E591" i="2"/>
  <c r="F591" i="2"/>
  <c r="B592" i="2"/>
  <c r="C592" i="2"/>
  <c r="E592" i="2"/>
  <c r="F592" i="2"/>
  <c r="B593" i="2"/>
  <c r="C593" i="2"/>
  <c r="E593" i="2"/>
  <c r="F593" i="2"/>
  <c r="B594" i="2"/>
  <c r="C594" i="2"/>
  <c r="E594" i="2"/>
  <c r="F594" i="2"/>
  <c r="B595" i="2"/>
  <c r="C595" i="2"/>
  <c r="E595" i="2"/>
  <c r="F595" i="2"/>
  <c r="B596" i="2"/>
  <c r="C596" i="2"/>
  <c r="E596" i="2"/>
  <c r="F596" i="2"/>
  <c r="B597" i="2"/>
  <c r="C597" i="2"/>
  <c r="E597" i="2"/>
  <c r="F597" i="2"/>
  <c r="B598" i="2"/>
  <c r="C598" i="2"/>
  <c r="E598" i="2"/>
  <c r="F598" i="2"/>
  <c r="B599" i="2"/>
  <c r="C599" i="2"/>
  <c r="E599" i="2"/>
  <c r="F599" i="2"/>
  <c r="B600" i="2"/>
  <c r="C600" i="2"/>
  <c r="E600" i="2"/>
  <c r="F600" i="2"/>
  <c r="B601" i="2"/>
  <c r="C601" i="2"/>
  <c r="E601" i="2"/>
  <c r="F601" i="2"/>
  <c r="B602" i="2"/>
  <c r="C602" i="2"/>
  <c r="E602" i="2"/>
  <c r="F602" i="2"/>
  <c r="B603" i="2"/>
  <c r="C603" i="2"/>
  <c r="E603" i="2"/>
  <c r="F603" i="2"/>
  <c r="B604" i="2"/>
  <c r="C604" i="2"/>
  <c r="E604" i="2"/>
  <c r="F604" i="2"/>
  <c r="B605" i="2"/>
  <c r="C605" i="2"/>
  <c r="E605" i="2"/>
  <c r="F605" i="2"/>
  <c r="B606" i="2"/>
  <c r="C606" i="2"/>
  <c r="E606" i="2"/>
  <c r="F606" i="2"/>
  <c r="B607" i="2"/>
  <c r="C607" i="2"/>
  <c r="E607" i="2"/>
  <c r="F607" i="2"/>
  <c r="B608" i="2"/>
  <c r="C608" i="2"/>
  <c r="E608" i="2"/>
  <c r="F608" i="2"/>
  <c r="B609" i="2"/>
  <c r="C609" i="2"/>
  <c r="E609" i="2"/>
  <c r="F609" i="2"/>
  <c r="B610" i="2"/>
  <c r="C610" i="2"/>
  <c r="E610" i="2"/>
  <c r="F610" i="2"/>
  <c r="B611" i="2"/>
  <c r="C611" i="2"/>
  <c r="E611" i="2"/>
  <c r="F611" i="2"/>
  <c r="B612" i="2"/>
  <c r="C612" i="2"/>
  <c r="E612" i="2"/>
  <c r="F612" i="2"/>
  <c r="B613" i="2"/>
  <c r="C613" i="2"/>
  <c r="E613" i="2"/>
  <c r="F613" i="2"/>
  <c r="B614" i="2"/>
  <c r="C614" i="2"/>
  <c r="E614" i="2"/>
  <c r="F614" i="2"/>
  <c r="B615" i="2"/>
  <c r="C615" i="2"/>
  <c r="E615" i="2"/>
  <c r="F615" i="2"/>
  <c r="B616" i="2"/>
  <c r="C616" i="2"/>
  <c r="E616" i="2"/>
  <c r="F616" i="2"/>
  <c r="B617" i="2"/>
  <c r="C617" i="2"/>
  <c r="E617" i="2"/>
  <c r="F617" i="2"/>
  <c r="B618" i="2"/>
  <c r="C618" i="2"/>
  <c r="E618" i="2"/>
  <c r="F618" i="2"/>
  <c r="B619" i="2"/>
  <c r="C619" i="2"/>
  <c r="E619" i="2"/>
  <c r="F619" i="2"/>
  <c r="B620" i="2"/>
  <c r="C620" i="2"/>
  <c r="E620" i="2"/>
  <c r="F620" i="2"/>
  <c r="B621" i="2"/>
  <c r="C621" i="2"/>
  <c r="E621" i="2"/>
  <c r="F621" i="2"/>
  <c r="B622" i="2"/>
  <c r="C622" i="2"/>
  <c r="E622" i="2"/>
  <c r="F622" i="2"/>
  <c r="B623" i="2"/>
  <c r="C623" i="2"/>
  <c r="E623" i="2"/>
  <c r="F623" i="2"/>
  <c r="B624" i="2"/>
  <c r="C624" i="2"/>
  <c r="E624" i="2"/>
  <c r="F624" i="2"/>
  <c r="B625" i="2"/>
  <c r="C625" i="2"/>
  <c r="E625" i="2"/>
  <c r="F625" i="2"/>
  <c r="B626" i="2"/>
  <c r="C626" i="2"/>
  <c r="E626" i="2"/>
  <c r="F626" i="2"/>
  <c r="B627" i="2"/>
  <c r="C627" i="2"/>
  <c r="E627" i="2"/>
  <c r="F627" i="2"/>
  <c r="B628" i="2"/>
  <c r="C628" i="2"/>
  <c r="E628" i="2"/>
  <c r="F628" i="2"/>
  <c r="B629" i="2"/>
  <c r="C629" i="2"/>
  <c r="E629" i="2"/>
  <c r="F629" i="2"/>
  <c r="B630" i="2"/>
  <c r="C630" i="2"/>
  <c r="E630" i="2"/>
  <c r="F630" i="2"/>
  <c r="B631" i="2"/>
  <c r="C631" i="2"/>
  <c r="E631" i="2"/>
  <c r="F631" i="2"/>
  <c r="B632" i="2"/>
  <c r="C632" i="2"/>
  <c r="E632" i="2"/>
  <c r="F632" i="2"/>
  <c r="B633" i="2"/>
  <c r="C633" i="2"/>
  <c r="E633" i="2"/>
  <c r="F633" i="2"/>
  <c r="B634" i="2"/>
  <c r="C634" i="2"/>
  <c r="E634" i="2"/>
  <c r="F634" i="2"/>
  <c r="B635" i="2"/>
  <c r="C635" i="2"/>
  <c r="E635" i="2"/>
  <c r="F635" i="2"/>
  <c r="B636" i="2"/>
  <c r="C636" i="2"/>
  <c r="E636" i="2"/>
  <c r="F636" i="2"/>
  <c r="B637" i="2"/>
  <c r="C637" i="2"/>
  <c r="E637" i="2"/>
  <c r="F637" i="2"/>
  <c r="B638" i="2"/>
  <c r="C638" i="2"/>
  <c r="E638" i="2"/>
  <c r="F638" i="2"/>
  <c r="B639" i="2"/>
  <c r="C639" i="2"/>
  <c r="E639" i="2"/>
  <c r="F639" i="2"/>
  <c r="B640" i="2"/>
  <c r="C640" i="2"/>
  <c r="E640" i="2"/>
  <c r="F640" i="2"/>
  <c r="B641" i="2"/>
  <c r="C641" i="2"/>
  <c r="E641" i="2"/>
  <c r="F641" i="2"/>
  <c r="B642" i="2"/>
  <c r="C642" i="2"/>
  <c r="E642" i="2"/>
  <c r="F642" i="2"/>
  <c r="B643" i="2"/>
  <c r="C643" i="2"/>
  <c r="E643" i="2"/>
  <c r="F643" i="2"/>
  <c r="B644" i="2"/>
  <c r="C644" i="2"/>
  <c r="E644" i="2"/>
  <c r="F644" i="2"/>
  <c r="B645" i="2"/>
  <c r="C645" i="2"/>
  <c r="E645" i="2"/>
  <c r="F645" i="2"/>
  <c r="B646" i="2"/>
  <c r="C646" i="2"/>
  <c r="E646" i="2"/>
  <c r="F646" i="2"/>
  <c r="B647" i="2"/>
  <c r="C647" i="2"/>
  <c r="E647" i="2"/>
  <c r="F647" i="2"/>
  <c r="B648" i="2"/>
  <c r="C648" i="2"/>
  <c r="E648" i="2"/>
  <c r="F648" i="2"/>
  <c r="B649" i="2"/>
  <c r="C649" i="2"/>
  <c r="E649" i="2"/>
  <c r="F649" i="2"/>
  <c r="B650" i="2"/>
  <c r="C650" i="2"/>
  <c r="E650" i="2"/>
  <c r="F650" i="2"/>
  <c r="B651" i="2"/>
  <c r="C651" i="2"/>
  <c r="E651" i="2"/>
  <c r="F651" i="2"/>
  <c r="B652" i="2"/>
  <c r="C652" i="2"/>
  <c r="E652" i="2"/>
  <c r="F652" i="2"/>
  <c r="B653" i="2"/>
  <c r="C653" i="2"/>
  <c r="E653" i="2"/>
  <c r="F653" i="2"/>
  <c r="B654" i="2"/>
  <c r="C654" i="2"/>
  <c r="E654" i="2"/>
  <c r="F654" i="2"/>
  <c r="B655" i="2"/>
  <c r="C655" i="2"/>
  <c r="E655" i="2"/>
  <c r="F655" i="2"/>
  <c r="B656" i="2"/>
  <c r="C656" i="2"/>
  <c r="E656" i="2"/>
  <c r="F656" i="2"/>
  <c r="B657" i="2"/>
  <c r="C657" i="2"/>
  <c r="E657" i="2"/>
  <c r="F657" i="2"/>
  <c r="B658" i="2"/>
  <c r="C658" i="2"/>
  <c r="E658" i="2"/>
  <c r="F658" i="2"/>
  <c r="B659" i="2"/>
  <c r="C659" i="2"/>
  <c r="E659" i="2"/>
  <c r="F659" i="2"/>
  <c r="B660" i="2"/>
  <c r="C660" i="2"/>
  <c r="E660" i="2"/>
  <c r="F660" i="2"/>
  <c r="B661" i="2"/>
  <c r="C661" i="2"/>
  <c r="E661" i="2"/>
  <c r="F661" i="2"/>
  <c r="B662" i="2"/>
  <c r="C662" i="2"/>
  <c r="E662" i="2"/>
  <c r="F662" i="2"/>
  <c r="B663" i="2"/>
  <c r="C663" i="2"/>
  <c r="E663" i="2"/>
  <c r="F663" i="2"/>
  <c r="B664" i="2"/>
  <c r="C664" i="2"/>
  <c r="E664" i="2"/>
  <c r="F664" i="2"/>
  <c r="B665" i="2"/>
  <c r="C665" i="2"/>
  <c r="E665" i="2"/>
  <c r="F665" i="2"/>
  <c r="B666" i="2"/>
  <c r="C666" i="2"/>
  <c r="E666" i="2"/>
  <c r="F666" i="2"/>
  <c r="B667" i="2"/>
  <c r="C667" i="2"/>
  <c r="E667" i="2"/>
  <c r="F667" i="2"/>
  <c r="B668" i="2"/>
  <c r="C668" i="2"/>
  <c r="E668" i="2"/>
  <c r="F668" i="2"/>
  <c r="B669" i="2"/>
  <c r="C669" i="2"/>
  <c r="E669" i="2"/>
  <c r="F669" i="2"/>
  <c r="B670" i="2"/>
  <c r="C670" i="2"/>
  <c r="E670" i="2"/>
  <c r="F670" i="2"/>
  <c r="B671" i="2"/>
  <c r="C671" i="2"/>
  <c r="E671" i="2"/>
  <c r="F671" i="2"/>
  <c r="B672" i="2"/>
  <c r="C672" i="2"/>
  <c r="E672" i="2"/>
  <c r="F672" i="2"/>
  <c r="B673" i="2"/>
  <c r="C673" i="2"/>
  <c r="E673" i="2"/>
  <c r="F673" i="2"/>
  <c r="B674" i="2"/>
  <c r="C674" i="2"/>
  <c r="E674" i="2"/>
  <c r="F674" i="2"/>
  <c r="B675" i="2"/>
  <c r="C675" i="2"/>
  <c r="E675" i="2"/>
  <c r="F675" i="2"/>
  <c r="B676" i="2"/>
  <c r="C676" i="2"/>
  <c r="E676" i="2"/>
  <c r="F676" i="2"/>
  <c r="B677" i="2"/>
  <c r="C677" i="2"/>
  <c r="E677" i="2"/>
  <c r="F677" i="2"/>
  <c r="B678" i="2"/>
  <c r="C678" i="2"/>
  <c r="E678" i="2"/>
  <c r="F678" i="2"/>
  <c r="B679" i="2"/>
  <c r="C679" i="2"/>
  <c r="E679" i="2"/>
  <c r="F679" i="2"/>
  <c r="B680" i="2"/>
  <c r="C680" i="2"/>
  <c r="E680" i="2"/>
  <c r="F680" i="2"/>
  <c r="B681" i="2"/>
  <c r="C681" i="2"/>
  <c r="E681" i="2"/>
  <c r="F681" i="2"/>
  <c r="B682" i="2"/>
  <c r="C682" i="2"/>
  <c r="E682" i="2"/>
  <c r="F682" i="2"/>
  <c r="B683" i="2"/>
  <c r="C683" i="2"/>
  <c r="E683" i="2"/>
  <c r="F683" i="2"/>
  <c r="B684" i="2"/>
  <c r="C684" i="2"/>
  <c r="E684" i="2"/>
  <c r="F684" i="2"/>
  <c r="B685" i="2"/>
  <c r="C685" i="2"/>
  <c r="E685" i="2"/>
  <c r="F685" i="2"/>
  <c r="B686" i="2"/>
  <c r="C686" i="2"/>
  <c r="E686" i="2"/>
  <c r="F686" i="2"/>
  <c r="B687" i="2"/>
  <c r="C687" i="2"/>
  <c r="E687" i="2"/>
  <c r="F687" i="2"/>
  <c r="B688" i="2"/>
  <c r="C688" i="2"/>
  <c r="E688" i="2"/>
  <c r="F688" i="2"/>
  <c r="B689" i="2"/>
  <c r="C689" i="2"/>
  <c r="E689" i="2"/>
  <c r="F689" i="2"/>
  <c r="B690" i="2"/>
  <c r="C690" i="2"/>
  <c r="E690" i="2"/>
  <c r="F690" i="2"/>
  <c r="B691" i="2"/>
  <c r="C691" i="2"/>
  <c r="E691" i="2"/>
  <c r="F691" i="2"/>
  <c r="B692" i="2"/>
  <c r="C692" i="2"/>
  <c r="E692" i="2"/>
  <c r="F692" i="2"/>
  <c r="B693" i="2"/>
  <c r="C693" i="2"/>
  <c r="E693" i="2"/>
  <c r="F693" i="2"/>
  <c r="B694" i="2"/>
  <c r="C694" i="2"/>
  <c r="E694" i="2"/>
  <c r="F694" i="2"/>
  <c r="B695" i="2"/>
  <c r="C695" i="2"/>
  <c r="E695" i="2"/>
  <c r="F695" i="2"/>
  <c r="B696" i="2"/>
  <c r="C696" i="2"/>
  <c r="E696" i="2"/>
  <c r="F696" i="2"/>
  <c r="B697" i="2"/>
  <c r="C697" i="2"/>
  <c r="E697" i="2"/>
  <c r="F697" i="2"/>
  <c r="B698" i="2"/>
  <c r="C698" i="2"/>
  <c r="E698" i="2"/>
  <c r="F698" i="2"/>
  <c r="B699" i="2"/>
  <c r="C699" i="2"/>
  <c r="E699" i="2"/>
  <c r="F699" i="2"/>
  <c r="B700" i="2"/>
  <c r="C700" i="2"/>
  <c r="E700" i="2"/>
  <c r="F700" i="2"/>
  <c r="B701" i="2"/>
  <c r="C701" i="2"/>
  <c r="E701" i="2"/>
  <c r="F701" i="2"/>
  <c r="B702" i="2"/>
  <c r="C702" i="2"/>
  <c r="E702" i="2"/>
  <c r="F702" i="2"/>
  <c r="B703" i="2"/>
  <c r="C703" i="2"/>
  <c r="E703" i="2"/>
  <c r="F703" i="2"/>
  <c r="B704" i="2"/>
  <c r="C704" i="2"/>
  <c r="E704" i="2"/>
  <c r="F704" i="2"/>
  <c r="B705" i="2"/>
  <c r="C705" i="2"/>
  <c r="E705" i="2"/>
  <c r="F705" i="2"/>
  <c r="B706" i="2"/>
  <c r="C706" i="2"/>
  <c r="E706" i="2"/>
  <c r="F706" i="2"/>
  <c r="B707" i="2"/>
  <c r="C707" i="2"/>
  <c r="E707" i="2"/>
  <c r="F707" i="2"/>
  <c r="B708" i="2"/>
  <c r="C708" i="2"/>
  <c r="E708" i="2"/>
  <c r="F708" i="2"/>
  <c r="B709" i="2"/>
  <c r="C709" i="2"/>
  <c r="E709" i="2"/>
  <c r="F709" i="2"/>
  <c r="B710" i="2"/>
  <c r="C710" i="2"/>
  <c r="E710" i="2"/>
  <c r="F710" i="2"/>
  <c r="B711" i="2"/>
  <c r="C711" i="2"/>
  <c r="E711" i="2"/>
  <c r="F711" i="2"/>
  <c r="B712" i="2"/>
  <c r="C712" i="2"/>
  <c r="E712" i="2"/>
  <c r="F712" i="2"/>
  <c r="B713" i="2"/>
  <c r="C713" i="2"/>
  <c r="E713" i="2"/>
  <c r="F713" i="2"/>
  <c r="B714" i="2"/>
  <c r="C714" i="2"/>
  <c r="E714" i="2"/>
  <c r="F714" i="2"/>
  <c r="B715" i="2"/>
  <c r="C715" i="2"/>
  <c r="E715" i="2"/>
  <c r="F715" i="2"/>
  <c r="B716" i="2"/>
  <c r="C716" i="2"/>
  <c r="E716" i="2"/>
  <c r="F716" i="2"/>
  <c r="B717" i="2"/>
  <c r="C717" i="2"/>
  <c r="E717" i="2"/>
  <c r="F717" i="2"/>
  <c r="B718" i="2"/>
  <c r="C718" i="2"/>
  <c r="E718" i="2"/>
  <c r="F718" i="2"/>
  <c r="B719" i="2"/>
  <c r="C719" i="2"/>
  <c r="E719" i="2"/>
  <c r="F719" i="2"/>
  <c r="B720" i="2"/>
  <c r="C720" i="2"/>
  <c r="E720" i="2"/>
  <c r="F720" i="2"/>
  <c r="B721" i="2"/>
  <c r="C721" i="2"/>
  <c r="E721" i="2"/>
  <c r="F721" i="2"/>
  <c r="B722" i="2"/>
  <c r="C722" i="2"/>
  <c r="E722" i="2"/>
  <c r="F722" i="2"/>
  <c r="B723" i="2"/>
  <c r="C723" i="2"/>
  <c r="E723" i="2"/>
  <c r="F723" i="2"/>
  <c r="B724" i="2"/>
  <c r="C724" i="2"/>
  <c r="E724" i="2"/>
  <c r="F724" i="2"/>
  <c r="B725" i="2"/>
  <c r="C725" i="2"/>
  <c r="E725" i="2"/>
  <c r="F725" i="2"/>
  <c r="B726" i="2"/>
  <c r="C726" i="2"/>
  <c r="E726" i="2"/>
  <c r="F726" i="2"/>
  <c r="B727" i="2"/>
  <c r="C727" i="2"/>
  <c r="E727" i="2"/>
  <c r="F727" i="2"/>
  <c r="B728" i="2"/>
  <c r="C728" i="2"/>
  <c r="E728" i="2"/>
  <c r="F728" i="2"/>
  <c r="B729" i="2"/>
  <c r="C729" i="2"/>
  <c r="E729" i="2"/>
  <c r="F729" i="2"/>
  <c r="B730" i="2"/>
  <c r="C730" i="2"/>
  <c r="E730" i="2"/>
  <c r="F730" i="2"/>
  <c r="B731" i="2"/>
  <c r="C731" i="2"/>
  <c r="E731" i="2"/>
  <c r="F731" i="2"/>
  <c r="B732" i="2"/>
  <c r="C732" i="2"/>
  <c r="E732" i="2"/>
  <c r="F732" i="2"/>
  <c r="B733" i="2"/>
  <c r="C733" i="2"/>
  <c r="E733" i="2"/>
  <c r="F733" i="2"/>
  <c r="B734" i="2"/>
  <c r="C734" i="2"/>
  <c r="E734" i="2"/>
  <c r="F734" i="2"/>
  <c r="B735" i="2"/>
  <c r="C735" i="2"/>
  <c r="E735" i="2"/>
  <c r="F735" i="2"/>
  <c r="B736" i="2"/>
  <c r="C736" i="2"/>
  <c r="E736" i="2"/>
  <c r="F736" i="2"/>
  <c r="B737" i="2"/>
  <c r="C737" i="2"/>
  <c r="E737" i="2"/>
  <c r="F737" i="2"/>
  <c r="B738" i="2"/>
  <c r="C738" i="2"/>
  <c r="E738" i="2"/>
  <c r="F738" i="2"/>
  <c r="B739" i="2"/>
  <c r="C739" i="2"/>
  <c r="E739" i="2"/>
  <c r="F739" i="2"/>
  <c r="B740" i="2"/>
  <c r="C740" i="2"/>
  <c r="E740" i="2"/>
  <c r="F740" i="2"/>
  <c r="B741" i="2"/>
  <c r="C741" i="2"/>
  <c r="E741" i="2"/>
  <c r="F741" i="2"/>
  <c r="B742" i="2"/>
  <c r="C742" i="2"/>
  <c r="E742" i="2"/>
  <c r="F742" i="2"/>
  <c r="B743" i="2"/>
  <c r="C743" i="2"/>
  <c r="E743" i="2"/>
  <c r="F743" i="2"/>
  <c r="B744" i="2"/>
  <c r="C744" i="2"/>
  <c r="E744" i="2"/>
  <c r="F744" i="2"/>
  <c r="B745" i="2"/>
  <c r="C745" i="2"/>
  <c r="E745" i="2"/>
  <c r="F745" i="2"/>
  <c r="B746" i="2"/>
  <c r="C746" i="2"/>
  <c r="E746" i="2"/>
  <c r="F746" i="2"/>
  <c r="B747" i="2"/>
  <c r="C747" i="2"/>
  <c r="E747" i="2"/>
  <c r="F747" i="2"/>
  <c r="B748" i="2"/>
  <c r="C748" i="2"/>
  <c r="E748" i="2"/>
  <c r="F748" i="2"/>
  <c r="B749" i="2"/>
  <c r="C749" i="2"/>
  <c r="E749" i="2"/>
  <c r="F749" i="2"/>
  <c r="B750" i="2"/>
  <c r="C750" i="2"/>
  <c r="E750" i="2"/>
  <c r="F750" i="2"/>
  <c r="B751" i="2"/>
  <c r="C751" i="2"/>
  <c r="E751" i="2"/>
  <c r="F751" i="2"/>
  <c r="B752" i="2"/>
  <c r="C752" i="2"/>
  <c r="E752" i="2"/>
  <c r="F752" i="2"/>
  <c r="B753" i="2"/>
  <c r="C753" i="2"/>
  <c r="E753" i="2"/>
  <c r="F753" i="2"/>
  <c r="B754" i="2"/>
  <c r="C754" i="2"/>
  <c r="E754" i="2"/>
  <c r="F754" i="2"/>
  <c r="B755" i="2"/>
  <c r="C755" i="2"/>
  <c r="E755" i="2"/>
  <c r="F755" i="2"/>
  <c r="B756" i="2"/>
  <c r="C756" i="2"/>
  <c r="E756" i="2"/>
  <c r="F756" i="2"/>
  <c r="B757" i="2"/>
  <c r="C757" i="2"/>
  <c r="E757" i="2"/>
  <c r="F757" i="2"/>
  <c r="B758" i="2"/>
  <c r="C758" i="2"/>
  <c r="E758" i="2"/>
  <c r="F758" i="2"/>
  <c r="B759" i="2"/>
  <c r="C759" i="2"/>
  <c r="E759" i="2"/>
  <c r="F759" i="2"/>
  <c r="B760" i="2"/>
  <c r="C760" i="2"/>
  <c r="E760" i="2"/>
  <c r="F760" i="2"/>
  <c r="B761" i="2"/>
  <c r="C761" i="2"/>
  <c r="E761" i="2"/>
  <c r="F761" i="2"/>
  <c r="B762" i="2"/>
  <c r="C762" i="2"/>
  <c r="E762" i="2"/>
  <c r="F762" i="2"/>
  <c r="B763" i="2"/>
  <c r="C763" i="2"/>
  <c r="E763" i="2"/>
  <c r="F763" i="2"/>
  <c r="B764" i="2"/>
  <c r="C764" i="2"/>
  <c r="E764" i="2"/>
  <c r="F764" i="2"/>
  <c r="B765" i="2"/>
  <c r="C765" i="2"/>
  <c r="E765" i="2"/>
  <c r="F765" i="2"/>
  <c r="B766" i="2"/>
  <c r="C766" i="2"/>
  <c r="E766" i="2"/>
  <c r="F766" i="2"/>
  <c r="B767" i="2"/>
  <c r="C767" i="2"/>
  <c r="E767" i="2"/>
  <c r="F767" i="2"/>
  <c r="B768" i="2"/>
  <c r="C768" i="2"/>
  <c r="E768" i="2"/>
  <c r="F768" i="2"/>
  <c r="B769" i="2"/>
  <c r="C769" i="2"/>
  <c r="E769" i="2"/>
  <c r="F769" i="2"/>
  <c r="B770" i="2"/>
  <c r="C770" i="2"/>
  <c r="E770" i="2"/>
  <c r="F770" i="2"/>
  <c r="B771" i="2"/>
  <c r="C771" i="2"/>
  <c r="E771" i="2"/>
  <c r="F771" i="2"/>
  <c r="B772" i="2"/>
  <c r="C772" i="2"/>
  <c r="E772" i="2"/>
  <c r="F772" i="2"/>
  <c r="B773" i="2"/>
  <c r="C773" i="2"/>
  <c r="E773" i="2"/>
  <c r="F773" i="2"/>
  <c r="B774" i="2"/>
  <c r="C774" i="2"/>
  <c r="E774" i="2"/>
  <c r="F774" i="2"/>
  <c r="B775" i="2"/>
  <c r="C775" i="2"/>
  <c r="E775" i="2"/>
  <c r="F775" i="2"/>
  <c r="B776" i="2"/>
  <c r="C776" i="2"/>
  <c r="E776" i="2"/>
  <c r="F776" i="2"/>
  <c r="B777" i="2"/>
  <c r="C777" i="2"/>
  <c r="E777" i="2"/>
  <c r="F777" i="2"/>
  <c r="B778" i="2"/>
  <c r="C778" i="2"/>
  <c r="E778" i="2"/>
  <c r="F778" i="2"/>
  <c r="B779" i="2"/>
  <c r="C779" i="2"/>
  <c r="E779" i="2"/>
  <c r="F779" i="2"/>
  <c r="B780" i="2"/>
  <c r="C780" i="2"/>
  <c r="E780" i="2"/>
  <c r="F780" i="2"/>
  <c r="B781" i="2"/>
  <c r="C781" i="2"/>
  <c r="E781" i="2"/>
  <c r="F781" i="2"/>
  <c r="B782" i="2"/>
  <c r="C782" i="2"/>
  <c r="E782" i="2"/>
  <c r="F782" i="2"/>
  <c r="B783" i="2"/>
  <c r="C783" i="2"/>
  <c r="E783" i="2"/>
  <c r="F783" i="2"/>
  <c r="B784" i="2"/>
  <c r="C784" i="2"/>
  <c r="E784" i="2"/>
  <c r="F784" i="2"/>
  <c r="B785" i="2"/>
  <c r="C785" i="2"/>
  <c r="E785" i="2"/>
  <c r="F785" i="2"/>
  <c r="B786" i="2"/>
  <c r="C786" i="2"/>
  <c r="E786" i="2"/>
  <c r="F786" i="2"/>
  <c r="B787" i="2"/>
  <c r="C787" i="2"/>
  <c r="E787" i="2"/>
  <c r="F787" i="2"/>
  <c r="B788" i="2"/>
  <c r="C788" i="2"/>
  <c r="E788" i="2"/>
  <c r="F788" i="2"/>
  <c r="B789" i="2"/>
  <c r="C789" i="2"/>
  <c r="E789" i="2"/>
  <c r="F789" i="2"/>
  <c r="B790" i="2"/>
  <c r="C790" i="2"/>
  <c r="E790" i="2"/>
  <c r="F790" i="2"/>
  <c r="B791" i="2"/>
  <c r="C791" i="2"/>
  <c r="E791" i="2"/>
  <c r="F791" i="2"/>
  <c r="B792" i="2"/>
  <c r="C792" i="2"/>
  <c r="E792" i="2"/>
  <c r="F792" i="2"/>
  <c r="B793" i="2"/>
  <c r="C793" i="2"/>
  <c r="E793" i="2"/>
  <c r="F793" i="2"/>
  <c r="B794" i="2"/>
  <c r="C794" i="2"/>
  <c r="E794" i="2"/>
  <c r="F794" i="2"/>
  <c r="B795" i="2"/>
  <c r="C795" i="2"/>
  <c r="E795" i="2"/>
  <c r="F795" i="2"/>
  <c r="B796" i="2"/>
  <c r="C796" i="2"/>
  <c r="E796" i="2"/>
  <c r="F796" i="2"/>
  <c r="B797" i="2"/>
  <c r="C797" i="2"/>
  <c r="E797" i="2"/>
  <c r="F797" i="2"/>
  <c r="B798" i="2"/>
  <c r="C798" i="2"/>
  <c r="E798" i="2"/>
  <c r="F798" i="2"/>
  <c r="B799" i="2"/>
  <c r="C799" i="2"/>
  <c r="E799" i="2"/>
  <c r="F799" i="2"/>
  <c r="B800" i="2"/>
  <c r="C800" i="2"/>
  <c r="E800" i="2"/>
  <c r="F800" i="2"/>
  <c r="B801" i="2"/>
  <c r="C801" i="2"/>
  <c r="E801" i="2"/>
  <c r="F801" i="2"/>
  <c r="B802" i="2"/>
  <c r="C802" i="2"/>
  <c r="E802" i="2"/>
  <c r="F802" i="2"/>
  <c r="B803" i="2"/>
  <c r="C803" i="2"/>
  <c r="E803" i="2"/>
  <c r="F803" i="2"/>
  <c r="B804" i="2"/>
  <c r="C804" i="2"/>
  <c r="E804" i="2"/>
  <c r="F804" i="2"/>
  <c r="B805" i="2"/>
  <c r="C805" i="2"/>
  <c r="E805" i="2"/>
  <c r="F805" i="2"/>
  <c r="B806" i="2"/>
  <c r="C806" i="2"/>
  <c r="E806" i="2"/>
  <c r="F806" i="2"/>
  <c r="B807" i="2"/>
  <c r="C807" i="2"/>
  <c r="E807" i="2"/>
  <c r="F807" i="2"/>
  <c r="B808" i="2"/>
  <c r="C808" i="2"/>
  <c r="E808" i="2"/>
  <c r="F808" i="2"/>
  <c r="B809" i="2"/>
  <c r="C809" i="2"/>
  <c r="E809" i="2"/>
  <c r="F809" i="2"/>
  <c r="B810" i="2"/>
  <c r="C810" i="2"/>
  <c r="E810" i="2"/>
  <c r="F810" i="2"/>
  <c r="B811" i="2"/>
  <c r="C811" i="2"/>
  <c r="E811" i="2"/>
  <c r="F811" i="2"/>
  <c r="B812" i="2"/>
  <c r="C812" i="2"/>
  <c r="E812" i="2"/>
  <c r="F812" i="2"/>
  <c r="B813" i="2"/>
  <c r="C813" i="2"/>
  <c r="E813" i="2"/>
  <c r="F813" i="2"/>
  <c r="B814" i="2"/>
  <c r="C814" i="2"/>
  <c r="E814" i="2"/>
  <c r="F814" i="2"/>
  <c r="B815" i="2"/>
  <c r="C815" i="2"/>
  <c r="E815" i="2"/>
  <c r="F815" i="2"/>
  <c r="B816" i="2"/>
  <c r="C816" i="2"/>
  <c r="E816" i="2"/>
  <c r="F816" i="2"/>
  <c r="B817" i="2"/>
  <c r="C817" i="2"/>
  <c r="E817" i="2"/>
  <c r="F817" i="2"/>
  <c r="B818" i="2"/>
  <c r="C818" i="2"/>
  <c r="E818" i="2"/>
  <c r="F818" i="2"/>
  <c r="B819" i="2"/>
  <c r="C819" i="2"/>
  <c r="E819" i="2"/>
  <c r="F819" i="2"/>
  <c r="B820" i="2"/>
  <c r="C820" i="2"/>
  <c r="E820" i="2"/>
  <c r="F820" i="2"/>
  <c r="B821" i="2"/>
  <c r="C821" i="2"/>
  <c r="E821" i="2"/>
  <c r="F821" i="2"/>
  <c r="B822" i="2"/>
  <c r="C822" i="2"/>
  <c r="E822" i="2"/>
  <c r="F822" i="2"/>
  <c r="B823" i="2"/>
  <c r="C823" i="2"/>
  <c r="E823" i="2"/>
  <c r="F823" i="2"/>
  <c r="B824" i="2"/>
  <c r="C824" i="2"/>
  <c r="E824" i="2"/>
  <c r="F824" i="2"/>
  <c r="B825" i="2"/>
  <c r="C825" i="2"/>
  <c r="E825" i="2"/>
  <c r="F825" i="2"/>
  <c r="B826" i="2"/>
  <c r="C826" i="2"/>
  <c r="E826" i="2"/>
  <c r="F826" i="2"/>
  <c r="B827" i="2"/>
  <c r="C827" i="2"/>
  <c r="E827" i="2"/>
  <c r="F827" i="2"/>
  <c r="B828" i="2"/>
  <c r="C828" i="2"/>
  <c r="E828" i="2"/>
  <c r="F828" i="2"/>
  <c r="B829" i="2"/>
  <c r="C829" i="2"/>
  <c r="E829" i="2"/>
  <c r="F829" i="2"/>
  <c r="B830" i="2"/>
  <c r="C830" i="2"/>
  <c r="E830" i="2"/>
  <c r="F830" i="2"/>
  <c r="B831" i="2"/>
  <c r="C831" i="2"/>
  <c r="E831" i="2"/>
  <c r="F831" i="2"/>
  <c r="B832" i="2"/>
  <c r="C832" i="2"/>
  <c r="E832" i="2"/>
  <c r="F832" i="2"/>
  <c r="B833" i="2"/>
  <c r="C833" i="2"/>
  <c r="E833" i="2"/>
  <c r="F833" i="2"/>
  <c r="B834" i="2"/>
  <c r="C834" i="2"/>
  <c r="E834" i="2"/>
  <c r="F834" i="2"/>
  <c r="B835" i="2"/>
  <c r="C835" i="2"/>
  <c r="E835" i="2"/>
  <c r="F835" i="2"/>
  <c r="B836" i="2"/>
  <c r="C836" i="2"/>
  <c r="E836" i="2"/>
  <c r="F836" i="2"/>
  <c r="B837" i="2"/>
  <c r="C837" i="2"/>
  <c r="E837" i="2"/>
  <c r="F837" i="2"/>
  <c r="B838" i="2"/>
  <c r="C838" i="2"/>
  <c r="E838" i="2"/>
  <c r="F838" i="2"/>
  <c r="B839" i="2"/>
  <c r="C839" i="2"/>
  <c r="E839" i="2"/>
  <c r="F839" i="2"/>
  <c r="B840" i="2"/>
  <c r="C840" i="2"/>
  <c r="E840" i="2"/>
  <c r="F840" i="2"/>
  <c r="B841" i="2"/>
  <c r="C841" i="2"/>
  <c r="E841" i="2"/>
  <c r="F841" i="2"/>
  <c r="B842" i="2"/>
  <c r="C842" i="2"/>
  <c r="E842" i="2"/>
  <c r="F842" i="2"/>
  <c r="B843" i="2"/>
  <c r="C843" i="2"/>
  <c r="E843" i="2"/>
  <c r="F843" i="2"/>
  <c r="B844" i="2"/>
  <c r="C844" i="2"/>
  <c r="E844" i="2"/>
  <c r="F844" i="2"/>
  <c r="B845" i="2"/>
  <c r="C845" i="2"/>
  <c r="E845" i="2"/>
  <c r="F845" i="2"/>
  <c r="B846" i="2"/>
  <c r="C846" i="2"/>
  <c r="E846" i="2"/>
  <c r="F846" i="2"/>
  <c r="B847" i="2"/>
  <c r="C847" i="2"/>
  <c r="E847" i="2"/>
  <c r="F847" i="2"/>
  <c r="B848" i="2"/>
  <c r="C848" i="2"/>
  <c r="E848" i="2"/>
  <c r="F848" i="2"/>
  <c r="B849" i="2"/>
  <c r="C849" i="2"/>
  <c r="E849" i="2"/>
  <c r="F849" i="2"/>
  <c r="B850" i="2"/>
  <c r="C850" i="2"/>
  <c r="E850" i="2"/>
  <c r="F850" i="2"/>
  <c r="B851" i="2"/>
  <c r="C851" i="2"/>
  <c r="E851" i="2"/>
  <c r="F851" i="2"/>
  <c r="B852" i="2"/>
  <c r="C852" i="2"/>
  <c r="E852" i="2"/>
  <c r="F852" i="2"/>
  <c r="B853" i="2"/>
  <c r="C853" i="2"/>
  <c r="E853" i="2"/>
  <c r="F853" i="2"/>
  <c r="B854" i="2"/>
  <c r="C854" i="2"/>
  <c r="E854" i="2"/>
  <c r="F854" i="2"/>
  <c r="B855" i="2"/>
  <c r="C855" i="2"/>
  <c r="E855" i="2"/>
  <c r="F855" i="2"/>
  <c r="B856" i="2"/>
  <c r="C856" i="2"/>
  <c r="E856" i="2"/>
  <c r="F856" i="2"/>
  <c r="B857" i="2"/>
  <c r="C857" i="2"/>
  <c r="E857" i="2"/>
  <c r="F857" i="2"/>
  <c r="B858" i="2"/>
  <c r="C858" i="2"/>
  <c r="E858" i="2"/>
  <c r="F858" i="2"/>
  <c r="B859" i="2"/>
  <c r="C859" i="2"/>
  <c r="E859" i="2"/>
  <c r="F859" i="2"/>
  <c r="B860" i="2"/>
  <c r="C860" i="2"/>
  <c r="E860" i="2"/>
  <c r="F860" i="2"/>
  <c r="B861" i="2"/>
  <c r="C861" i="2"/>
  <c r="E861" i="2"/>
  <c r="F861" i="2"/>
  <c r="B862" i="2"/>
  <c r="C862" i="2"/>
  <c r="E862" i="2"/>
  <c r="F862" i="2"/>
  <c r="B863" i="2"/>
  <c r="C863" i="2"/>
  <c r="E863" i="2"/>
  <c r="F863" i="2"/>
  <c r="B864" i="2"/>
  <c r="C864" i="2"/>
  <c r="E864" i="2"/>
  <c r="F864" i="2"/>
  <c r="B865" i="2"/>
  <c r="C865" i="2"/>
  <c r="E865" i="2"/>
  <c r="F865" i="2"/>
  <c r="B866" i="2"/>
  <c r="C866" i="2"/>
  <c r="E866" i="2"/>
  <c r="F866" i="2"/>
  <c r="B867" i="2"/>
  <c r="C867" i="2"/>
  <c r="E867" i="2"/>
  <c r="F867" i="2"/>
  <c r="B868" i="2"/>
  <c r="C868" i="2"/>
  <c r="E868" i="2"/>
  <c r="F868" i="2"/>
  <c r="B869" i="2"/>
  <c r="C869" i="2"/>
  <c r="E869" i="2"/>
  <c r="F869" i="2"/>
  <c r="B870" i="2"/>
  <c r="C870" i="2"/>
  <c r="E870" i="2"/>
  <c r="F870" i="2"/>
  <c r="B871" i="2"/>
  <c r="C871" i="2"/>
  <c r="E871" i="2"/>
  <c r="F871" i="2"/>
  <c r="B872" i="2"/>
  <c r="C872" i="2"/>
  <c r="E872" i="2"/>
  <c r="F872" i="2"/>
  <c r="B873" i="2"/>
  <c r="C873" i="2"/>
  <c r="E873" i="2"/>
  <c r="F873" i="2"/>
  <c r="B874" i="2"/>
  <c r="C874" i="2"/>
  <c r="E874" i="2"/>
  <c r="F874" i="2"/>
  <c r="B875" i="2"/>
  <c r="C875" i="2"/>
  <c r="E875" i="2"/>
  <c r="F875" i="2"/>
  <c r="B876" i="2"/>
  <c r="C876" i="2"/>
  <c r="E876" i="2"/>
  <c r="F876" i="2"/>
  <c r="B877" i="2"/>
  <c r="C877" i="2"/>
  <c r="E877" i="2"/>
  <c r="F877" i="2"/>
  <c r="B878" i="2"/>
  <c r="C878" i="2"/>
  <c r="E878" i="2"/>
  <c r="F878" i="2"/>
  <c r="B879" i="2"/>
  <c r="C879" i="2"/>
  <c r="E879" i="2"/>
  <c r="F879" i="2"/>
  <c r="B880" i="2"/>
  <c r="C880" i="2"/>
  <c r="E880" i="2"/>
  <c r="F880" i="2"/>
  <c r="B881" i="2"/>
  <c r="C881" i="2"/>
  <c r="E881" i="2"/>
  <c r="F881" i="2"/>
  <c r="B882" i="2"/>
  <c r="C882" i="2"/>
  <c r="E882" i="2"/>
  <c r="F882" i="2"/>
  <c r="B883" i="2"/>
  <c r="C883" i="2"/>
  <c r="E883" i="2"/>
  <c r="F883" i="2"/>
  <c r="B884" i="2"/>
  <c r="C884" i="2"/>
  <c r="E884" i="2"/>
  <c r="F884" i="2"/>
  <c r="B885" i="2"/>
  <c r="C885" i="2"/>
  <c r="E885" i="2"/>
  <c r="F885" i="2"/>
  <c r="B886" i="2"/>
  <c r="C886" i="2"/>
  <c r="E886" i="2"/>
  <c r="F886" i="2"/>
  <c r="B887" i="2"/>
  <c r="C887" i="2"/>
  <c r="E887" i="2"/>
  <c r="F887" i="2"/>
  <c r="B888" i="2"/>
  <c r="C888" i="2"/>
  <c r="E888" i="2"/>
  <c r="F888" i="2"/>
  <c r="B889" i="2"/>
  <c r="C889" i="2"/>
  <c r="E889" i="2"/>
  <c r="F889" i="2"/>
  <c r="B890" i="2"/>
  <c r="C890" i="2"/>
  <c r="E890" i="2"/>
  <c r="F890" i="2"/>
  <c r="B891" i="2"/>
  <c r="C891" i="2"/>
  <c r="E891" i="2"/>
  <c r="F891" i="2"/>
  <c r="B892" i="2"/>
  <c r="C892" i="2"/>
  <c r="E892" i="2"/>
  <c r="F892" i="2"/>
  <c r="B893" i="2"/>
  <c r="C893" i="2"/>
  <c r="E893" i="2"/>
  <c r="F893" i="2"/>
  <c r="B894" i="2"/>
  <c r="C894" i="2"/>
  <c r="E894" i="2"/>
  <c r="F894" i="2"/>
  <c r="B895" i="2"/>
  <c r="C895" i="2"/>
  <c r="E895" i="2"/>
  <c r="F895" i="2"/>
  <c r="B896" i="2"/>
  <c r="C896" i="2"/>
  <c r="E896" i="2"/>
  <c r="F896" i="2"/>
  <c r="B897" i="2"/>
  <c r="C897" i="2"/>
  <c r="E897" i="2"/>
  <c r="F897" i="2"/>
  <c r="B898" i="2"/>
  <c r="C898" i="2"/>
  <c r="E898" i="2"/>
  <c r="F898" i="2"/>
  <c r="B899" i="2"/>
  <c r="C899" i="2"/>
  <c r="E899" i="2"/>
  <c r="F899" i="2"/>
  <c r="B900" i="2"/>
  <c r="C900" i="2"/>
  <c r="E900" i="2"/>
  <c r="F900" i="2"/>
  <c r="B901" i="2"/>
  <c r="C901" i="2"/>
  <c r="E901" i="2"/>
  <c r="F901" i="2"/>
  <c r="B902" i="2"/>
  <c r="C902" i="2"/>
  <c r="E902" i="2"/>
  <c r="F902" i="2"/>
  <c r="B903" i="2"/>
  <c r="C903" i="2"/>
  <c r="E903" i="2"/>
  <c r="F903" i="2"/>
  <c r="B904" i="2"/>
  <c r="C904" i="2"/>
  <c r="E904" i="2"/>
  <c r="F904" i="2"/>
  <c r="B905" i="2"/>
  <c r="C905" i="2"/>
  <c r="E905" i="2"/>
  <c r="F905" i="2"/>
  <c r="B906" i="2"/>
  <c r="C906" i="2"/>
  <c r="E906" i="2"/>
  <c r="F906" i="2"/>
  <c r="B907" i="2"/>
  <c r="C907" i="2"/>
  <c r="E907" i="2"/>
  <c r="F907" i="2"/>
  <c r="B908" i="2"/>
  <c r="C908" i="2"/>
  <c r="E908" i="2"/>
  <c r="F908" i="2"/>
  <c r="B909" i="2"/>
  <c r="C909" i="2"/>
  <c r="E909" i="2"/>
  <c r="F909" i="2"/>
  <c r="B910" i="2"/>
  <c r="C910" i="2"/>
  <c r="E910" i="2"/>
  <c r="F910" i="2"/>
  <c r="B911" i="2"/>
  <c r="C911" i="2"/>
  <c r="E911" i="2"/>
  <c r="F911" i="2"/>
  <c r="B912" i="2"/>
  <c r="C912" i="2"/>
  <c r="E912" i="2"/>
  <c r="F912" i="2"/>
  <c r="B913" i="2"/>
  <c r="C913" i="2"/>
  <c r="E913" i="2"/>
  <c r="F913" i="2"/>
  <c r="B914" i="2"/>
  <c r="C914" i="2"/>
  <c r="E914" i="2"/>
  <c r="F914" i="2"/>
  <c r="B915" i="2"/>
  <c r="C915" i="2"/>
  <c r="E915" i="2"/>
  <c r="F915" i="2"/>
  <c r="B916" i="2"/>
  <c r="C916" i="2"/>
  <c r="E916" i="2"/>
  <c r="F916" i="2"/>
  <c r="B917" i="2"/>
  <c r="C917" i="2"/>
  <c r="E917" i="2"/>
  <c r="F917" i="2"/>
  <c r="B918" i="2"/>
  <c r="C918" i="2"/>
  <c r="E918" i="2"/>
  <c r="F918" i="2"/>
  <c r="B919" i="2"/>
  <c r="C919" i="2"/>
  <c r="E919" i="2"/>
  <c r="F919" i="2"/>
  <c r="B920" i="2"/>
  <c r="C920" i="2"/>
  <c r="E920" i="2"/>
  <c r="F920" i="2"/>
  <c r="B921" i="2"/>
  <c r="C921" i="2"/>
  <c r="E921" i="2"/>
  <c r="F921" i="2"/>
  <c r="B922" i="2"/>
  <c r="C922" i="2"/>
  <c r="E922" i="2"/>
  <c r="F922" i="2"/>
  <c r="B923" i="2"/>
  <c r="C923" i="2"/>
  <c r="E923" i="2"/>
  <c r="F923" i="2"/>
  <c r="B924" i="2"/>
  <c r="C924" i="2"/>
  <c r="E924" i="2"/>
  <c r="F924" i="2"/>
  <c r="B925" i="2"/>
  <c r="C925" i="2"/>
  <c r="E925" i="2"/>
  <c r="F925" i="2"/>
  <c r="B926" i="2"/>
  <c r="C926" i="2"/>
  <c r="E926" i="2"/>
  <c r="F926" i="2"/>
  <c r="B927" i="2"/>
  <c r="C927" i="2"/>
  <c r="E927" i="2"/>
  <c r="F927" i="2"/>
  <c r="B928" i="2"/>
  <c r="C928" i="2"/>
  <c r="E928" i="2"/>
  <c r="F928" i="2"/>
  <c r="B929" i="2"/>
  <c r="C929" i="2"/>
  <c r="E929" i="2"/>
  <c r="F929" i="2"/>
  <c r="B930" i="2"/>
  <c r="C930" i="2"/>
  <c r="E930" i="2"/>
  <c r="F930" i="2"/>
  <c r="B931" i="2"/>
  <c r="C931" i="2"/>
  <c r="E931" i="2"/>
  <c r="F931" i="2"/>
  <c r="B932" i="2"/>
  <c r="C932" i="2"/>
  <c r="E932" i="2"/>
  <c r="F932" i="2"/>
  <c r="B933" i="2"/>
  <c r="C933" i="2"/>
  <c r="E933" i="2"/>
  <c r="F933" i="2"/>
  <c r="B934" i="2"/>
  <c r="C934" i="2"/>
  <c r="E934" i="2"/>
  <c r="F934" i="2"/>
  <c r="B935" i="2"/>
  <c r="C935" i="2"/>
  <c r="E935" i="2"/>
  <c r="F935" i="2"/>
  <c r="B936" i="2"/>
  <c r="C936" i="2"/>
  <c r="E936" i="2"/>
  <c r="F936" i="2"/>
  <c r="B937" i="2"/>
  <c r="C937" i="2"/>
  <c r="E937" i="2"/>
  <c r="F937" i="2"/>
  <c r="B938" i="2"/>
  <c r="C938" i="2"/>
  <c r="E938" i="2"/>
  <c r="F938" i="2"/>
  <c r="B939" i="2"/>
  <c r="C939" i="2"/>
  <c r="E939" i="2"/>
  <c r="F939" i="2"/>
  <c r="B940" i="2"/>
  <c r="C940" i="2"/>
  <c r="E940" i="2"/>
  <c r="F940" i="2"/>
  <c r="B941" i="2"/>
  <c r="C941" i="2"/>
  <c r="E941" i="2"/>
  <c r="F941" i="2"/>
  <c r="B942" i="2"/>
  <c r="C942" i="2"/>
  <c r="E942" i="2"/>
  <c r="F942" i="2"/>
  <c r="B943" i="2"/>
  <c r="C943" i="2"/>
  <c r="E943" i="2"/>
  <c r="F943" i="2"/>
  <c r="B944" i="2"/>
  <c r="C944" i="2"/>
  <c r="E944" i="2"/>
  <c r="F944" i="2"/>
  <c r="B945" i="2"/>
  <c r="C945" i="2"/>
  <c r="E945" i="2"/>
  <c r="F945" i="2"/>
  <c r="B946" i="2"/>
  <c r="C946" i="2"/>
  <c r="E946" i="2"/>
  <c r="F946" i="2"/>
  <c r="B947" i="2"/>
  <c r="C947" i="2"/>
  <c r="E947" i="2"/>
  <c r="F947" i="2"/>
  <c r="B948" i="2"/>
  <c r="C948" i="2"/>
  <c r="E948" i="2"/>
  <c r="F948" i="2"/>
  <c r="B949" i="2"/>
  <c r="C949" i="2"/>
  <c r="E949" i="2"/>
  <c r="F949" i="2"/>
  <c r="B950" i="2"/>
  <c r="C950" i="2"/>
  <c r="E950" i="2"/>
  <c r="F950" i="2"/>
  <c r="B951" i="2"/>
  <c r="C951" i="2"/>
  <c r="E951" i="2"/>
  <c r="F951" i="2"/>
  <c r="B952" i="2"/>
  <c r="C952" i="2"/>
  <c r="E952" i="2"/>
  <c r="F952" i="2"/>
  <c r="B953" i="2"/>
  <c r="C953" i="2"/>
  <c r="E953" i="2"/>
  <c r="F953" i="2"/>
  <c r="B954" i="2"/>
  <c r="C954" i="2"/>
  <c r="E954" i="2"/>
  <c r="F954" i="2"/>
  <c r="B955" i="2"/>
  <c r="C955" i="2"/>
  <c r="E955" i="2"/>
  <c r="F955" i="2"/>
  <c r="B956" i="2"/>
  <c r="C956" i="2"/>
  <c r="E956" i="2"/>
  <c r="F956" i="2"/>
  <c r="B957" i="2"/>
  <c r="C957" i="2"/>
  <c r="E957" i="2"/>
  <c r="F957" i="2"/>
  <c r="B958" i="2"/>
  <c r="C958" i="2"/>
  <c r="E958" i="2"/>
  <c r="F958" i="2"/>
  <c r="B959" i="2"/>
  <c r="C959" i="2"/>
  <c r="E959" i="2"/>
  <c r="F959" i="2"/>
  <c r="B960" i="2"/>
  <c r="C960" i="2"/>
  <c r="E960" i="2"/>
  <c r="F960" i="2"/>
  <c r="B961" i="2"/>
  <c r="C961" i="2"/>
  <c r="E961" i="2"/>
  <c r="F961" i="2"/>
  <c r="B962" i="2"/>
  <c r="C962" i="2"/>
  <c r="E962" i="2"/>
  <c r="F962" i="2"/>
  <c r="B963" i="2"/>
  <c r="C963" i="2"/>
  <c r="E963" i="2"/>
  <c r="F963" i="2"/>
  <c r="B964" i="2"/>
  <c r="C964" i="2"/>
  <c r="E964" i="2"/>
  <c r="F964" i="2"/>
  <c r="B965" i="2"/>
  <c r="C965" i="2"/>
  <c r="E965" i="2"/>
  <c r="F965" i="2"/>
  <c r="B966" i="2"/>
  <c r="C966" i="2"/>
  <c r="E966" i="2"/>
  <c r="F966" i="2"/>
  <c r="B967" i="2"/>
  <c r="C967" i="2"/>
  <c r="E967" i="2"/>
  <c r="F967" i="2"/>
  <c r="B968" i="2"/>
  <c r="C968" i="2"/>
  <c r="E968" i="2"/>
  <c r="F968" i="2"/>
  <c r="B969" i="2"/>
  <c r="C969" i="2"/>
  <c r="E969" i="2"/>
  <c r="F969" i="2"/>
  <c r="B970" i="2"/>
  <c r="C970" i="2"/>
  <c r="E970" i="2"/>
  <c r="F970" i="2"/>
  <c r="B971" i="2"/>
  <c r="C971" i="2"/>
  <c r="E971" i="2"/>
  <c r="F971" i="2"/>
  <c r="B972" i="2"/>
  <c r="C972" i="2"/>
  <c r="E972" i="2"/>
  <c r="F972" i="2"/>
  <c r="B973" i="2"/>
  <c r="C973" i="2"/>
  <c r="E973" i="2"/>
  <c r="F973" i="2"/>
  <c r="B974" i="2"/>
  <c r="C974" i="2"/>
  <c r="E974" i="2"/>
  <c r="F974" i="2"/>
  <c r="B975" i="2"/>
  <c r="C975" i="2"/>
  <c r="E975" i="2"/>
  <c r="F975" i="2"/>
  <c r="B976" i="2"/>
  <c r="C976" i="2"/>
  <c r="E976" i="2"/>
  <c r="F976" i="2"/>
  <c r="B977" i="2"/>
  <c r="C977" i="2"/>
  <c r="E977" i="2"/>
  <c r="F977" i="2"/>
  <c r="B978" i="2"/>
  <c r="C978" i="2"/>
  <c r="E978" i="2"/>
  <c r="F978" i="2"/>
  <c r="B979" i="2"/>
  <c r="C979" i="2"/>
  <c r="E979" i="2"/>
  <c r="F979" i="2"/>
  <c r="B980" i="2"/>
  <c r="C980" i="2"/>
  <c r="E980" i="2"/>
  <c r="F980" i="2"/>
  <c r="B981" i="2"/>
  <c r="C981" i="2"/>
  <c r="E981" i="2"/>
  <c r="F981" i="2"/>
  <c r="B982" i="2"/>
  <c r="C982" i="2"/>
  <c r="E982" i="2"/>
  <c r="F982" i="2"/>
  <c r="B983" i="2"/>
  <c r="C983" i="2"/>
  <c r="E983" i="2"/>
  <c r="F983" i="2"/>
  <c r="B984" i="2"/>
  <c r="C984" i="2"/>
  <c r="E984" i="2"/>
  <c r="F984" i="2"/>
  <c r="B985" i="2"/>
  <c r="C985" i="2"/>
  <c r="E985" i="2"/>
  <c r="F985" i="2"/>
  <c r="B986" i="2"/>
  <c r="C986" i="2"/>
  <c r="E986" i="2"/>
  <c r="F986" i="2"/>
  <c r="B987" i="2"/>
  <c r="C987" i="2"/>
  <c r="E987" i="2"/>
  <c r="F987" i="2"/>
  <c r="B988" i="2"/>
  <c r="C988" i="2"/>
  <c r="E988" i="2"/>
  <c r="F988" i="2"/>
  <c r="B989" i="2"/>
  <c r="C989" i="2"/>
  <c r="E989" i="2"/>
  <c r="F989" i="2"/>
  <c r="B990" i="2"/>
  <c r="C990" i="2"/>
  <c r="E990" i="2"/>
  <c r="F990" i="2"/>
  <c r="B991" i="2"/>
  <c r="C991" i="2"/>
  <c r="E991" i="2"/>
  <c r="F991" i="2"/>
  <c r="B992" i="2"/>
  <c r="C992" i="2"/>
  <c r="E992" i="2"/>
  <c r="F992" i="2"/>
  <c r="B993" i="2"/>
  <c r="C993" i="2"/>
  <c r="E993" i="2"/>
  <c r="F993" i="2"/>
  <c r="B994" i="2"/>
  <c r="C994" i="2"/>
  <c r="E994" i="2"/>
  <c r="F994" i="2"/>
  <c r="B995" i="2"/>
  <c r="C995" i="2"/>
  <c r="E995" i="2"/>
  <c r="F995" i="2"/>
  <c r="B996" i="2"/>
  <c r="C996" i="2"/>
  <c r="E996" i="2"/>
  <c r="F996" i="2"/>
  <c r="B997" i="2"/>
  <c r="C997" i="2"/>
  <c r="E997" i="2"/>
  <c r="F997" i="2"/>
  <c r="B998" i="2"/>
  <c r="C998" i="2"/>
  <c r="E998" i="2"/>
  <c r="F998" i="2"/>
  <c r="B999" i="2"/>
  <c r="C999" i="2"/>
  <c r="E999" i="2"/>
  <c r="F999" i="2"/>
  <c r="B1000" i="2"/>
  <c r="C1000" i="2"/>
  <c r="E1000" i="2"/>
  <c r="F1000" i="2"/>
  <c r="B1001" i="2"/>
  <c r="C1001" i="2"/>
  <c r="E1001" i="2"/>
  <c r="F1001" i="2"/>
  <c r="B1002" i="2"/>
  <c r="C1002" i="2"/>
  <c r="E1002" i="2"/>
  <c r="F1002" i="2"/>
  <c r="B1003" i="2"/>
  <c r="C1003" i="2"/>
  <c r="E1003" i="2"/>
  <c r="F1003" i="2"/>
  <c r="B1004" i="2"/>
  <c r="C1004" i="2"/>
  <c r="E1004" i="2"/>
  <c r="F1004" i="2"/>
  <c r="B1005" i="2"/>
  <c r="C1005" i="2"/>
  <c r="E1005" i="2"/>
  <c r="F1005" i="2"/>
  <c r="B1006" i="2"/>
  <c r="C1006" i="2"/>
  <c r="E1006" i="2"/>
  <c r="F1006" i="2"/>
  <c r="B1007" i="2"/>
  <c r="C1007" i="2"/>
  <c r="E1007" i="2"/>
  <c r="F1007" i="2"/>
  <c r="B1008" i="2"/>
  <c r="C1008" i="2"/>
  <c r="E1008" i="2"/>
  <c r="F1008" i="2"/>
  <c r="B1009" i="2"/>
  <c r="C1009" i="2"/>
  <c r="E1009" i="2"/>
  <c r="F1009" i="2"/>
  <c r="B1010" i="2"/>
  <c r="C1010" i="2"/>
  <c r="E1010" i="2"/>
  <c r="F1010" i="2"/>
  <c r="B1011" i="2"/>
  <c r="C1011" i="2"/>
  <c r="E1011" i="2"/>
  <c r="F1011" i="2"/>
  <c r="B1012" i="2"/>
  <c r="C1012" i="2"/>
  <c r="E1012" i="2"/>
  <c r="F1012" i="2"/>
  <c r="B1013" i="2"/>
  <c r="C1013" i="2"/>
  <c r="E1013" i="2"/>
  <c r="F1013" i="2"/>
  <c r="B1014" i="2"/>
  <c r="C1014" i="2"/>
  <c r="E1014" i="2"/>
  <c r="F1014" i="2"/>
  <c r="B1015" i="2"/>
  <c r="C1015" i="2"/>
  <c r="E1015" i="2"/>
  <c r="F1015" i="2"/>
  <c r="B1016" i="2"/>
  <c r="C1016" i="2"/>
  <c r="E1016" i="2"/>
  <c r="F1016" i="2"/>
  <c r="B1017" i="2"/>
  <c r="C1017" i="2"/>
  <c r="E1017" i="2"/>
  <c r="F1017" i="2"/>
  <c r="B1018" i="2"/>
  <c r="C1018" i="2"/>
  <c r="E1018" i="2"/>
  <c r="F1018" i="2"/>
  <c r="B1019" i="2"/>
  <c r="C1019" i="2"/>
  <c r="E1019" i="2"/>
  <c r="F1019" i="2"/>
  <c r="B1020" i="2"/>
  <c r="C1020" i="2"/>
  <c r="E1020" i="2"/>
  <c r="F1020" i="2"/>
  <c r="B1021" i="2"/>
  <c r="C1021" i="2"/>
  <c r="E1021" i="2"/>
  <c r="F1021" i="2"/>
  <c r="B1022" i="2"/>
  <c r="C1022" i="2"/>
  <c r="E1022" i="2"/>
  <c r="F1022" i="2"/>
  <c r="B1023" i="2"/>
  <c r="C1023" i="2"/>
  <c r="E1023" i="2"/>
  <c r="F1023" i="2"/>
  <c r="B1024" i="2"/>
  <c r="C1024" i="2"/>
  <c r="E1024" i="2"/>
  <c r="F1024" i="2"/>
  <c r="B1025" i="2"/>
  <c r="C1025" i="2"/>
  <c r="E1025" i="2"/>
  <c r="F1025" i="2"/>
  <c r="B1026" i="2"/>
  <c r="C1026" i="2"/>
  <c r="E1026" i="2"/>
  <c r="F1026" i="2"/>
  <c r="B1027" i="2"/>
  <c r="C1027" i="2"/>
  <c r="E1027" i="2"/>
  <c r="F1027" i="2"/>
  <c r="B1028" i="2"/>
  <c r="C1028" i="2"/>
  <c r="E1028" i="2"/>
  <c r="F1028" i="2"/>
  <c r="B1029" i="2"/>
  <c r="C1029" i="2"/>
  <c r="E1029" i="2"/>
  <c r="F1029" i="2"/>
  <c r="B1030" i="2"/>
  <c r="C1030" i="2"/>
  <c r="E1030" i="2"/>
  <c r="F1030" i="2"/>
  <c r="B1031" i="2"/>
  <c r="C1031" i="2"/>
  <c r="E1031" i="2"/>
  <c r="F1031" i="2"/>
  <c r="B1032" i="2"/>
  <c r="C1032" i="2"/>
  <c r="E1032" i="2"/>
  <c r="F1032" i="2"/>
  <c r="B1033" i="2"/>
  <c r="C1033" i="2"/>
  <c r="E1033" i="2"/>
  <c r="F1033" i="2"/>
  <c r="B1034" i="2"/>
  <c r="C1034" i="2"/>
  <c r="E1034" i="2"/>
  <c r="F1034" i="2"/>
  <c r="B1035" i="2"/>
  <c r="C1035" i="2"/>
  <c r="E1035" i="2"/>
  <c r="F1035" i="2"/>
  <c r="B1036" i="2"/>
  <c r="C1036" i="2"/>
  <c r="E1036" i="2"/>
  <c r="F1036" i="2"/>
  <c r="B1037" i="2"/>
  <c r="C1037" i="2"/>
  <c r="E1037" i="2"/>
  <c r="F1037" i="2"/>
  <c r="B1038" i="2"/>
  <c r="C1038" i="2"/>
  <c r="E1038" i="2"/>
  <c r="F1038" i="2"/>
  <c r="B1039" i="2"/>
  <c r="C1039" i="2"/>
  <c r="E1039" i="2"/>
  <c r="F1039" i="2"/>
  <c r="B1040" i="2"/>
  <c r="C1040" i="2"/>
  <c r="E1040" i="2"/>
  <c r="F1040" i="2"/>
  <c r="B1041" i="2"/>
  <c r="C1041" i="2"/>
  <c r="E1041" i="2"/>
  <c r="F1041" i="2"/>
  <c r="B1042" i="2"/>
  <c r="C1042" i="2"/>
  <c r="E1042" i="2"/>
  <c r="F1042" i="2"/>
  <c r="B1043" i="2"/>
  <c r="C1043" i="2"/>
  <c r="E1043" i="2"/>
  <c r="F1043" i="2"/>
  <c r="B1044" i="2"/>
  <c r="C1044" i="2"/>
  <c r="E1044" i="2"/>
  <c r="F1044" i="2"/>
  <c r="B1045" i="2"/>
  <c r="C1045" i="2"/>
  <c r="E1045" i="2"/>
  <c r="F1045" i="2"/>
  <c r="B1046" i="2"/>
  <c r="C1046" i="2"/>
  <c r="E1046" i="2"/>
  <c r="F1046" i="2"/>
  <c r="F20" i="2"/>
  <c r="F26" i="2"/>
  <c r="E26" i="2"/>
  <c r="C26" i="2"/>
  <c r="B26" i="2"/>
  <c r="D1064" i="2" l="1"/>
  <c r="D1061" i="2"/>
  <c r="D1058" i="2"/>
  <c r="D1054" i="2"/>
  <c r="D1052" i="2"/>
  <c r="D1048" i="2"/>
  <c r="D1059" i="2"/>
  <c r="D1049" i="2"/>
  <c r="D1057" i="2"/>
  <c r="D1053" i="2"/>
  <c r="D1051" i="2"/>
  <c r="D1063" i="2"/>
  <c r="D1060" i="2"/>
  <c r="D1056" i="2"/>
  <c r="D1050" i="2"/>
  <c r="D1062" i="2"/>
  <c r="D1055" i="2"/>
  <c r="D1047" i="2"/>
  <c r="D999" i="2"/>
  <c r="D834" i="2"/>
  <c r="D835" i="2"/>
  <c r="D858" i="2"/>
  <c r="D850" i="2"/>
  <c r="D842" i="2"/>
  <c r="D838" i="2"/>
  <c r="D836" i="2"/>
  <c r="D1044" i="2"/>
  <c r="D1043" i="2"/>
  <c r="D943" i="2"/>
  <c r="D916" i="2"/>
  <c r="D903" i="2"/>
  <c r="D900" i="2"/>
  <c r="D898" i="2"/>
  <c r="D897" i="2"/>
  <c r="D896" i="2"/>
  <c r="D1016" i="2"/>
  <c r="D1006" i="2"/>
  <c r="D1002" i="2"/>
  <c r="D1001" i="2"/>
  <c r="D1000" i="2"/>
  <c r="D794" i="2"/>
  <c r="D778" i="2"/>
  <c r="D736" i="2"/>
  <c r="D687" i="2"/>
  <c r="D524" i="2"/>
  <c r="D556" i="2"/>
  <c r="D692" i="2"/>
  <c r="D744" i="2"/>
  <c r="D802" i="2"/>
  <c r="D923" i="2"/>
  <c r="D180" i="2"/>
  <c r="D712" i="2"/>
  <c r="D826" i="2"/>
  <c r="D992" i="2"/>
  <c r="D1037" i="2"/>
  <c r="D644" i="2"/>
  <c r="D868" i="2"/>
  <c r="D974" i="2"/>
  <c r="D1021" i="2"/>
  <c r="D628" i="2"/>
  <c r="D766" i="2"/>
  <c r="D891" i="2"/>
  <c r="D942" i="2"/>
  <c r="D375" i="2"/>
  <c r="D720" i="2"/>
  <c r="D772" i="2"/>
  <c r="D967" i="2"/>
  <c r="D955" i="2"/>
  <c r="D950" i="2"/>
  <c r="D949" i="2"/>
  <c r="D948" i="2"/>
  <c r="D774" i="2"/>
  <c r="D731" i="2"/>
  <c r="D722" i="2"/>
  <c r="D645" i="2"/>
  <c r="D1041" i="2"/>
  <c r="D1038" i="2"/>
  <c r="D993" i="2"/>
  <c r="D830" i="2"/>
  <c r="D827" i="2"/>
  <c r="D770" i="2"/>
  <c r="D768" i="2"/>
  <c r="D716" i="2"/>
  <c r="D713" i="2"/>
  <c r="D630" i="2"/>
  <c r="D1025" i="2"/>
  <c r="D1023" i="2"/>
  <c r="D928" i="2"/>
  <c r="D924" i="2"/>
  <c r="D870" i="2"/>
  <c r="D818" i="2"/>
  <c r="D806" i="2"/>
  <c r="D803" i="2"/>
  <c r="D746" i="2"/>
  <c r="D693" i="2"/>
  <c r="D775" i="2"/>
  <c r="D773" i="2"/>
  <c r="D726" i="2"/>
  <c r="D723" i="2"/>
  <c r="D721" i="2"/>
  <c r="D660" i="2"/>
  <c r="D646" i="2"/>
  <c r="D418" i="2"/>
  <c r="D376" i="2"/>
  <c r="D1039" i="2"/>
  <c r="D994" i="2"/>
  <c r="D944" i="2"/>
  <c r="D892" i="2"/>
  <c r="D828" i="2"/>
  <c r="D767" i="2"/>
  <c r="D714" i="2"/>
  <c r="D629" i="2"/>
  <c r="D186" i="2"/>
  <c r="D182" i="2"/>
  <c r="D181" i="2"/>
  <c r="D1027" i="2"/>
  <c r="D1022" i="2"/>
  <c r="D980" i="2"/>
  <c r="D975" i="2"/>
  <c r="D926" i="2"/>
  <c r="D884" i="2"/>
  <c r="D876" i="2"/>
  <c r="D871" i="2"/>
  <c r="D869" i="2"/>
  <c r="D810" i="2"/>
  <c r="D804" i="2"/>
  <c r="D760" i="2"/>
  <c r="D752" i="2"/>
  <c r="D748" i="2"/>
  <c r="D745" i="2"/>
  <c r="D704" i="2"/>
  <c r="D698" i="2"/>
  <c r="D695" i="2"/>
  <c r="D694" i="2"/>
  <c r="D583" i="2"/>
  <c r="D558" i="2"/>
  <c r="D557" i="2"/>
  <c r="D1019" i="2"/>
  <c r="D1017" i="2"/>
  <c r="D970" i="2"/>
  <c r="D969" i="2"/>
  <c r="D968" i="2"/>
  <c r="D919" i="2"/>
  <c r="D918" i="2"/>
  <c r="D917" i="2"/>
  <c r="D862" i="2"/>
  <c r="D860" i="2"/>
  <c r="D859" i="2"/>
  <c r="D798" i="2"/>
  <c r="D796" i="2"/>
  <c r="D795" i="2"/>
  <c r="D740" i="2"/>
  <c r="D738" i="2"/>
  <c r="D737" i="2"/>
  <c r="D690" i="2"/>
  <c r="D688" i="2"/>
  <c r="D526" i="2"/>
  <c r="D525" i="2"/>
  <c r="D328" i="2"/>
  <c r="D1036" i="2"/>
  <c r="D1033" i="2"/>
  <c r="D1032" i="2"/>
  <c r="D1013" i="2"/>
  <c r="D1012" i="2"/>
  <c r="D1011" i="2"/>
  <c r="D988" i="2"/>
  <c r="D987" i="2"/>
  <c r="D962" i="2"/>
  <c r="D961" i="2"/>
  <c r="D960" i="2"/>
  <c r="D939" i="2"/>
  <c r="D938" i="2"/>
  <c r="D937" i="2"/>
  <c r="D936" i="2"/>
  <c r="D935" i="2"/>
  <c r="D912" i="2"/>
  <c r="D911" i="2"/>
  <c r="D910" i="2"/>
  <c r="D887" i="2"/>
  <c r="D886" i="2"/>
  <c r="D885" i="2"/>
  <c r="D854" i="2"/>
  <c r="D852" i="2"/>
  <c r="D851" i="2"/>
  <c r="D822" i="2"/>
  <c r="D820" i="2"/>
  <c r="D819" i="2"/>
  <c r="D790" i="2"/>
  <c r="D788" i="2"/>
  <c r="D787" i="2"/>
  <c r="D786" i="2"/>
  <c r="D763" i="2"/>
  <c r="D762" i="2"/>
  <c r="D761" i="2"/>
  <c r="D734" i="2"/>
  <c r="D732" i="2"/>
  <c r="D708" i="2"/>
  <c r="D706" i="2"/>
  <c r="D705" i="2"/>
  <c r="D684" i="2"/>
  <c r="D678" i="2"/>
  <c r="D677" i="2"/>
  <c r="D676" i="2"/>
  <c r="D608" i="2"/>
  <c r="D607" i="2"/>
  <c r="D606" i="2"/>
  <c r="D476" i="2"/>
  <c r="D475" i="2"/>
  <c r="D474" i="2"/>
  <c r="D26" i="2"/>
  <c r="K26" i="2" s="1"/>
  <c r="D1031" i="2"/>
  <c r="D1028" i="2"/>
  <c r="D1008" i="2"/>
  <c r="D1007" i="2"/>
  <c r="D982" i="2"/>
  <c r="D981" i="2"/>
  <c r="D956" i="2"/>
  <c r="D932" i="2"/>
  <c r="D930" i="2"/>
  <c r="D929" i="2"/>
  <c r="D907" i="2"/>
  <c r="D906" i="2"/>
  <c r="D905" i="2"/>
  <c r="D904" i="2"/>
  <c r="D879" i="2"/>
  <c r="D878" i="2"/>
  <c r="D877" i="2"/>
  <c r="D846" i="2"/>
  <c r="D844" i="2"/>
  <c r="D843" i="2"/>
  <c r="D814" i="2"/>
  <c r="D812" i="2"/>
  <c r="D811" i="2"/>
  <c r="D782" i="2"/>
  <c r="D780" i="2"/>
  <c r="D779" i="2"/>
  <c r="D756" i="2"/>
  <c r="D754" i="2"/>
  <c r="D753" i="2"/>
  <c r="D728" i="2"/>
  <c r="D727" i="2"/>
  <c r="D700" i="2"/>
  <c r="D699" i="2"/>
  <c r="D662" i="2"/>
  <c r="D661" i="2"/>
  <c r="D586" i="2"/>
  <c r="D584" i="2"/>
  <c r="D420" i="2"/>
  <c r="D419" i="2"/>
  <c r="D1042" i="2"/>
  <c r="D1026" i="2"/>
  <c r="D1020" i="2"/>
  <c r="D1015" i="2"/>
  <c r="D1010" i="2"/>
  <c r="D1009" i="2"/>
  <c r="D1005" i="2"/>
  <c r="D1004" i="2"/>
  <c r="D998" i="2"/>
  <c r="D991" i="2"/>
  <c r="D986" i="2"/>
  <c r="D979" i="2"/>
  <c r="D978" i="2"/>
  <c r="D973" i="2"/>
  <c r="D972" i="2"/>
  <c r="D966" i="2"/>
  <c r="D959" i="2"/>
  <c r="D954" i="2"/>
  <c r="D947" i="2"/>
  <c r="D946" i="2"/>
  <c r="D941" i="2"/>
  <c r="D940" i="2"/>
  <c r="D934" i="2"/>
  <c r="D927" i="2"/>
  <c r="D922" i="2"/>
  <c r="D915" i="2"/>
  <c r="D914" i="2"/>
  <c r="D909" i="2"/>
  <c r="D908" i="2"/>
  <c r="D902" i="2"/>
  <c r="D895" i="2"/>
  <c r="D890" i="2"/>
  <c r="D883" i="2"/>
  <c r="D882" i="2"/>
  <c r="D875" i="2"/>
  <c r="D874" i="2"/>
  <c r="D867" i="2"/>
  <c r="D866" i="2"/>
  <c r="D857" i="2"/>
  <c r="D856" i="2"/>
  <c r="D849" i="2"/>
  <c r="D848" i="2"/>
  <c r="D841" i="2"/>
  <c r="D840" i="2"/>
  <c r="D833" i="2"/>
  <c r="D832" i="2"/>
  <c r="D825" i="2"/>
  <c r="D824" i="2"/>
  <c r="D817" i="2"/>
  <c r="D816" i="2"/>
  <c r="D809" i="2"/>
  <c r="D808" i="2"/>
  <c r="D801" i="2"/>
  <c r="D800" i="2"/>
  <c r="D793" i="2"/>
  <c r="D792" i="2"/>
  <c r="D785" i="2"/>
  <c r="D784" i="2"/>
  <c r="D777" i="2"/>
  <c r="D776" i="2"/>
  <c r="D771" i="2"/>
  <c r="D765" i="2"/>
  <c r="D764" i="2"/>
  <c r="D759" i="2"/>
  <c r="D758" i="2"/>
  <c r="D751" i="2"/>
  <c r="D750" i="2"/>
  <c r="D743" i="2"/>
  <c r="D742" i="2"/>
  <c r="D735" i="2"/>
  <c r="D730" i="2"/>
  <c r="D725" i="2"/>
  <c r="D724" i="2"/>
  <c r="D719" i="2"/>
  <c r="D718" i="2"/>
  <c r="D711" i="2"/>
  <c r="D710" i="2"/>
  <c r="D703" i="2"/>
  <c r="D702" i="2"/>
  <c r="D697" i="2"/>
  <c r="D696" i="2"/>
  <c r="D691" i="2"/>
  <c r="D686" i="2"/>
  <c r="D672" i="2"/>
  <c r="D671" i="2"/>
  <c r="D670" i="2"/>
  <c r="D658" i="2"/>
  <c r="D656" i="2"/>
  <c r="D655" i="2"/>
  <c r="D654" i="2"/>
  <c r="D642" i="2"/>
  <c r="D640" i="2"/>
  <c r="D639" i="2"/>
  <c r="D638" i="2"/>
  <c r="D626" i="2"/>
  <c r="D624" i="2"/>
  <c r="D623" i="2"/>
  <c r="D622" i="2"/>
  <c r="D603" i="2"/>
  <c r="D602" i="2"/>
  <c r="D601" i="2"/>
  <c r="D600" i="2"/>
  <c r="D579" i="2"/>
  <c r="D578" i="2"/>
  <c r="D550" i="2"/>
  <c r="D549" i="2"/>
  <c r="D548" i="2"/>
  <c r="D518" i="2"/>
  <c r="D517" i="2"/>
  <c r="D516" i="2"/>
  <c r="D460" i="2"/>
  <c r="D459" i="2"/>
  <c r="D458" i="2"/>
  <c r="D408" i="2"/>
  <c r="D407" i="2"/>
  <c r="D362" i="2"/>
  <c r="D361" i="2"/>
  <c r="D360" i="2"/>
  <c r="D78" i="2"/>
  <c r="D75" i="2"/>
  <c r="D74" i="2"/>
  <c r="D1046" i="2"/>
  <c r="D1045" i="2"/>
  <c r="D1040" i="2"/>
  <c r="D1035" i="2"/>
  <c r="D1030" i="2"/>
  <c r="D1029" i="2"/>
  <c r="D1024" i="2"/>
  <c r="D1014" i="2"/>
  <c r="D1003" i="2"/>
  <c r="D997" i="2"/>
  <c r="D996" i="2"/>
  <c r="D990" i="2"/>
  <c r="D985" i="2"/>
  <c r="D984" i="2"/>
  <c r="D983" i="2"/>
  <c r="D977" i="2"/>
  <c r="D976" i="2"/>
  <c r="D971" i="2"/>
  <c r="D965" i="2"/>
  <c r="D964" i="2"/>
  <c r="D958" i="2"/>
  <c r="D953" i="2"/>
  <c r="D952" i="2"/>
  <c r="D951" i="2"/>
  <c r="D945" i="2"/>
  <c r="D933" i="2"/>
  <c r="D921" i="2"/>
  <c r="D920" i="2"/>
  <c r="D913" i="2"/>
  <c r="D901" i="2"/>
  <c r="D894" i="2"/>
  <c r="D889" i="2"/>
  <c r="D888" i="2"/>
  <c r="D881" i="2"/>
  <c r="D880" i="2"/>
  <c r="D873" i="2"/>
  <c r="D872" i="2"/>
  <c r="D865" i="2"/>
  <c r="D864" i="2"/>
  <c r="D863" i="2"/>
  <c r="D855" i="2"/>
  <c r="D847" i="2"/>
  <c r="D839" i="2"/>
  <c r="D831" i="2"/>
  <c r="D823" i="2"/>
  <c r="D815" i="2"/>
  <c r="D807" i="2"/>
  <c r="D799" i="2"/>
  <c r="D791" i="2"/>
  <c r="D783" i="2"/>
  <c r="D757" i="2"/>
  <c r="D749" i="2"/>
  <c r="D741" i="2"/>
  <c r="D729" i="2"/>
  <c r="D717" i="2"/>
  <c r="D709" i="2"/>
  <c r="D701" i="2"/>
  <c r="D685" i="2"/>
  <c r="D669" i="2"/>
  <c r="D668" i="2"/>
  <c r="D653" i="2"/>
  <c r="D652" i="2"/>
  <c r="D637" i="2"/>
  <c r="D636" i="2"/>
  <c r="D619" i="2"/>
  <c r="D618" i="2"/>
  <c r="D617" i="2"/>
  <c r="D616" i="2"/>
  <c r="D598" i="2"/>
  <c r="D596" i="2"/>
  <c r="D595" i="2"/>
  <c r="D575" i="2"/>
  <c r="D574" i="2"/>
  <c r="D573" i="2"/>
  <c r="D572" i="2"/>
  <c r="D542" i="2"/>
  <c r="D541" i="2"/>
  <c r="D540" i="2"/>
  <c r="D507" i="2"/>
  <c r="D506" i="2"/>
  <c r="D446" i="2"/>
  <c r="D445" i="2"/>
  <c r="D444" i="2"/>
  <c r="D398" i="2"/>
  <c r="D397" i="2"/>
  <c r="D396" i="2"/>
  <c r="D330" i="2"/>
  <c r="D329" i="2"/>
  <c r="D28" i="2"/>
  <c r="D38" i="2"/>
  <c r="D46" i="2"/>
  <c r="D54" i="2"/>
  <c r="D62" i="2"/>
  <c r="D70" i="2"/>
  <c r="D76" i="2"/>
  <c r="D82" i="2"/>
  <c r="D88" i="2"/>
  <c r="D94" i="2"/>
  <c r="D100" i="2"/>
  <c r="D108" i="2"/>
  <c r="D116" i="2"/>
  <c r="D124" i="2"/>
  <c r="D132" i="2"/>
  <c r="D140" i="2"/>
  <c r="D148" i="2"/>
  <c r="D155" i="2"/>
  <c r="D160" i="2"/>
  <c r="D166" i="2"/>
  <c r="D171" i="2"/>
  <c r="D176" i="2"/>
  <c r="D184" i="2"/>
  <c r="D192" i="2"/>
  <c r="D200" i="2"/>
  <c r="D208" i="2"/>
  <c r="D216" i="2"/>
  <c r="D224" i="2"/>
  <c r="D232" i="2"/>
  <c r="D240" i="2"/>
  <c r="D248" i="2"/>
  <c r="D256" i="2"/>
  <c r="D264" i="2"/>
  <c r="D272" i="2"/>
  <c r="D280" i="2"/>
  <c r="D32" i="2"/>
  <c r="D156" i="2"/>
  <c r="D162" i="2"/>
  <c r="D167" i="2"/>
  <c r="D202" i="2"/>
  <c r="D210" i="2"/>
  <c r="D218" i="2"/>
  <c r="D226" i="2"/>
  <c r="D266" i="2"/>
  <c r="D50" i="2"/>
  <c r="D79" i="2"/>
  <c r="D104" i="2"/>
  <c r="D136" i="2"/>
  <c r="D163" i="2"/>
  <c r="D188" i="2"/>
  <c r="D220" i="2"/>
  <c r="D252" i="2"/>
  <c r="D296" i="2"/>
  <c r="D322" i="2"/>
  <c r="D347" i="2"/>
  <c r="D58" i="2"/>
  <c r="D84" i="2"/>
  <c r="D112" i="2"/>
  <c r="D144" i="2"/>
  <c r="D168" i="2"/>
  <c r="D196" i="2"/>
  <c r="D228" i="2"/>
  <c r="D260" i="2"/>
  <c r="D288" i="2"/>
  <c r="D298" i="2"/>
  <c r="D306" i="2"/>
  <c r="D315" i="2"/>
  <c r="D323" i="2"/>
  <c r="D331" i="2"/>
  <c r="D340" i="2"/>
  <c r="D350" i="2"/>
  <c r="D356" i="2"/>
  <c r="D367" i="2"/>
  <c r="D34" i="2"/>
  <c r="D66" i="2"/>
  <c r="D91" i="2"/>
  <c r="D120" i="2"/>
  <c r="D152" i="2"/>
  <c r="D174" i="2"/>
  <c r="D204" i="2"/>
  <c r="D236" i="2"/>
  <c r="D268" i="2"/>
  <c r="D290" i="2"/>
  <c r="D300" i="2"/>
  <c r="D308" i="2"/>
  <c r="D318" i="2"/>
  <c r="D324" i="2"/>
  <c r="D335" i="2"/>
  <c r="D342" i="2"/>
  <c r="D351" i="2"/>
  <c r="D96" i="2"/>
  <c r="D212" i="2"/>
  <c r="D303" i="2"/>
  <c r="D336" i="2"/>
  <c r="D128" i="2"/>
  <c r="D244" i="2"/>
  <c r="D310" i="2"/>
  <c r="D344" i="2"/>
  <c r="D368" i="2"/>
  <c r="D380" i="2"/>
  <c r="D391" i="2"/>
  <c r="D402" i="2"/>
  <c r="D412" i="2"/>
  <c r="D426" i="2"/>
  <c r="D439" i="2"/>
  <c r="D451" i="2"/>
  <c r="D466" i="2"/>
  <c r="D482" i="2"/>
  <c r="D498" i="2"/>
  <c r="D512" i="2"/>
  <c r="D520" i="2"/>
  <c r="D528" i="2"/>
  <c r="D536" i="2"/>
  <c r="D544" i="2"/>
  <c r="D552" i="2"/>
  <c r="D560" i="2"/>
  <c r="D580" i="2"/>
  <c r="D592" i="2"/>
  <c r="D674" i="2"/>
  <c r="D42" i="2"/>
  <c r="D158" i="2"/>
  <c r="D276" i="2"/>
  <c r="D319" i="2"/>
  <c r="D354" i="2"/>
  <c r="D370" i="2"/>
  <c r="D382" i="2"/>
  <c r="D392" i="2"/>
  <c r="D403" i="2"/>
  <c r="D414" i="2"/>
  <c r="D428" i="2"/>
  <c r="D440" i="2"/>
  <c r="D452" i="2"/>
  <c r="D468" i="2"/>
  <c r="D484" i="2"/>
  <c r="D500" i="2"/>
  <c r="D514" i="2"/>
  <c r="D522" i="2"/>
  <c r="D530" i="2"/>
  <c r="D538" i="2"/>
  <c r="D546" i="2"/>
  <c r="D554" i="2"/>
  <c r="D562" i="2"/>
  <c r="D570" i="2"/>
  <c r="D576" i="2"/>
  <c r="D582" i="2"/>
  <c r="D588" i="2"/>
  <c r="D594" i="2"/>
  <c r="D599" i="2"/>
  <c r="D604" i="2"/>
  <c r="D610" i="2"/>
  <c r="D615" i="2"/>
  <c r="D620" i="2"/>
  <c r="D1034" i="2"/>
  <c r="D1018" i="2"/>
  <c r="D995" i="2"/>
  <c r="D989" i="2"/>
  <c r="D963" i="2"/>
  <c r="D957" i="2"/>
  <c r="D931" i="2"/>
  <c r="D925" i="2"/>
  <c r="D899" i="2"/>
  <c r="D893" i="2"/>
  <c r="D861" i="2"/>
  <c r="D853" i="2"/>
  <c r="D845" i="2"/>
  <c r="D837" i="2"/>
  <c r="D829" i="2"/>
  <c r="D821" i="2"/>
  <c r="D813" i="2"/>
  <c r="D805" i="2"/>
  <c r="D797" i="2"/>
  <c r="D789" i="2"/>
  <c r="D781" i="2"/>
  <c r="D769" i="2"/>
  <c r="D755" i="2"/>
  <c r="D747" i="2"/>
  <c r="D739" i="2"/>
  <c r="D733" i="2"/>
  <c r="D715" i="2"/>
  <c r="D707" i="2"/>
  <c r="D689" i="2"/>
  <c r="D683" i="2"/>
  <c r="D682" i="2"/>
  <c r="D680" i="2"/>
  <c r="D679" i="2"/>
  <c r="D666" i="2"/>
  <c r="D664" i="2"/>
  <c r="D663" i="2"/>
  <c r="D650" i="2"/>
  <c r="D648" i="2"/>
  <c r="D647" i="2"/>
  <c r="D634" i="2"/>
  <c r="D632" i="2"/>
  <c r="D631" i="2"/>
  <c r="D614" i="2"/>
  <c r="D612" i="2"/>
  <c r="D611" i="2"/>
  <c r="D591" i="2"/>
  <c r="D590" i="2"/>
  <c r="D568" i="2"/>
  <c r="D566" i="2"/>
  <c r="D565" i="2"/>
  <c r="D564" i="2"/>
  <c r="D534" i="2"/>
  <c r="D533" i="2"/>
  <c r="D532" i="2"/>
  <c r="D492" i="2"/>
  <c r="D491" i="2"/>
  <c r="D490" i="2"/>
  <c r="D435" i="2"/>
  <c r="D434" i="2"/>
  <c r="D387" i="2"/>
  <c r="D386" i="2"/>
  <c r="D294" i="2"/>
  <c r="D293" i="2"/>
  <c r="D292" i="2"/>
  <c r="D621" i="2"/>
  <c r="D605" i="2"/>
  <c r="D589" i="2"/>
  <c r="D577" i="2"/>
  <c r="D571" i="2"/>
  <c r="D563" i="2"/>
  <c r="D555" i="2"/>
  <c r="D547" i="2"/>
  <c r="D539" i="2"/>
  <c r="D531" i="2"/>
  <c r="D523" i="2"/>
  <c r="D515" i="2"/>
  <c r="D504" i="2"/>
  <c r="D502" i="2"/>
  <c r="D501" i="2"/>
  <c r="D488" i="2"/>
  <c r="D486" i="2"/>
  <c r="D485" i="2"/>
  <c r="D472" i="2"/>
  <c r="D470" i="2"/>
  <c r="D469" i="2"/>
  <c r="D456" i="2"/>
  <c r="D454" i="2"/>
  <c r="D453" i="2"/>
  <c r="D443" i="2"/>
  <c r="D442" i="2"/>
  <c r="D441" i="2"/>
  <c r="D432" i="2"/>
  <c r="D430" i="2"/>
  <c r="D429" i="2"/>
  <c r="D416" i="2"/>
  <c r="D415" i="2"/>
  <c r="D406" i="2"/>
  <c r="D404" i="2"/>
  <c r="D395" i="2"/>
  <c r="D394" i="2"/>
  <c r="D393" i="2"/>
  <c r="D384" i="2"/>
  <c r="D383" i="2"/>
  <c r="D374" i="2"/>
  <c r="D372" i="2"/>
  <c r="D371" i="2"/>
  <c r="D355" i="2"/>
  <c r="D320" i="2"/>
  <c r="D284" i="2"/>
  <c r="D282" i="2"/>
  <c r="D278" i="2"/>
  <c r="D277" i="2"/>
  <c r="D159" i="2"/>
  <c r="D48" i="2"/>
  <c r="D44" i="2"/>
  <c r="D43" i="2"/>
  <c r="D675" i="2"/>
  <c r="D667" i="2"/>
  <c r="D659" i="2"/>
  <c r="D651" i="2"/>
  <c r="D643" i="2"/>
  <c r="D635" i="2"/>
  <c r="D627" i="2"/>
  <c r="D609" i="2"/>
  <c r="D593" i="2"/>
  <c r="D587" i="2"/>
  <c r="D581" i="2"/>
  <c r="D569" i="2"/>
  <c r="D561" i="2"/>
  <c r="D553" i="2"/>
  <c r="D545" i="2"/>
  <c r="D537" i="2"/>
  <c r="D529" i="2"/>
  <c r="D521" i="2"/>
  <c r="D513" i="2"/>
  <c r="D499" i="2"/>
  <c r="D483" i="2"/>
  <c r="D467" i="2"/>
  <c r="D427" i="2"/>
  <c r="D413" i="2"/>
  <c r="D381" i="2"/>
  <c r="D369" i="2"/>
  <c r="D352" i="2"/>
  <c r="D346" i="2"/>
  <c r="D345" i="2"/>
  <c r="D312" i="2"/>
  <c r="D311" i="2"/>
  <c r="D250" i="2"/>
  <c r="D246" i="2"/>
  <c r="D245" i="2"/>
  <c r="D134" i="2"/>
  <c r="D130" i="2"/>
  <c r="D129" i="2"/>
  <c r="D681" i="2"/>
  <c r="D673" i="2"/>
  <c r="D665" i="2"/>
  <c r="D657" i="2"/>
  <c r="D649" i="2"/>
  <c r="D641" i="2"/>
  <c r="D633" i="2"/>
  <c r="D625" i="2"/>
  <c r="D613" i="2"/>
  <c r="D597" i="2"/>
  <c r="D585" i="2"/>
  <c r="D567" i="2"/>
  <c r="D559" i="2"/>
  <c r="D551" i="2"/>
  <c r="D543" i="2"/>
  <c r="D535" i="2"/>
  <c r="D527" i="2"/>
  <c r="D519" i="2"/>
  <c r="D511" i="2"/>
  <c r="D510" i="2"/>
  <c r="D508" i="2"/>
  <c r="D496" i="2"/>
  <c r="D494" i="2"/>
  <c r="D493" i="2"/>
  <c r="D480" i="2"/>
  <c r="D478" i="2"/>
  <c r="D477" i="2"/>
  <c r="D464" i="2"/>
  <c r="D462" i="2"/>
  <c r="D461" i="2"/>
  <c r="D450" i="2"/>
  <c r="D448" i="2"/>
  <c r="D447" i="2"/>
  <c r="D438" i="2"/>
  <c r="D436" i="2"/>
  <c r="D424" i="2"/>
  <c r="D422" i="2"/>
  <c r="D421" i="2"/>
  <c r="D411" i="2"/>
  <c r="D410" i="2"/>
  <c r="D409" i="2"/>
  <c r="D400" i="2"/>
  <c r="D399" i="2"/>
  <c r="D390" i="2"/>
  <c r="D388" i="2"/>
  <c r="D379" i="2"/>
  <c r="D378" i="2"/>
  <c r="D377" i="2"/>
  <c r="D363" i="2"/>
  <c r="D338" i="2"/>
  <c r="D337" i="2"/>
  <c r="D304" i="2"/>
  <c r="D214" i="2"/>
  <c r="D213" i="2"/>
  <c r="D102" i="2"/>
  <c r="D98" i="2"/>
  <c r="D97" i="2"/>
  <c r="D343" i="2"/>
  <c r="D326" i="2"/>
  <c r="D325" i="2"/>
  <c r="D309" i="2"/>
  <c r="D302" i="2"/>
  <c r="D301" i="2"/>
  <c r="D291" i="2"/>
  <c r="D274" i="2"/>
  <c r="D270" i="2"/>
  <c r="D269" i="2"/>
  <c r="D242" i="2"/>
  <c r="D238" i="2"/>
  <c r="D237" i="2"/>
  <c r="D206" i="2"/>
  <c r="D205" i="2"/>
  <c r="D178" i="2"/>
  <c r="D175" i="2"/>
  <c r="D154" i="2"/>
  <c r="D153" i="2"/>
  <c r="D126" i="2"/>
  <c r="D122" i="2"/>
  <c r="D121" i="2"/>
  <c r="D95" i="2"/>
  <c r="D92" i="2"/>
  <c r="D72" i="2"/>
  <c r="D68" i="2"/>
  <c r="D67" i="2"/>
  <c r="D40" i="2"/>
  <c r="D36" i="2"/>
  <c r="D35" i="2"/>
  <c r="D505" i="2"/>
  <c r="D497" i="2"/>
  <c r="D489" i="2"/>
  <c r="D481" i="2"/>
  <c r="D473" i="2"/>
  <c r="D465" i="2"/>
  <c r="D457" i="2"/>
  <c r="D433" i="2"/>
  <c r="D425" i="2"/>
  <c r="D417" i="2"/>
  <c r="D401" i="2"/>
  <c r="D385" i="2"/>
  <c r="D358" i="2"/>
  <c r="D357" i="2"/>
  <c r="D341" i="2"/>
  <c r="D334" i="2"/>
  <c r="D333" i="2"/>
  <c r="D332" i="2"/>
  <c r="D317" i="2"/>
  <c r="D316" i="2"/>
  <c r="D307" i="2"/>
  <c r="D299" i="2"/>
  <c r="D289" i="2"/>
  <c r="D262" i="2"/>
  <c r="D261" i="2"/>
  <c r="D234" i="2"/>
  <c r="D230" i="2"/>
  <c r="D229" i="2"/>
  <c r="D198" i="2"/>
  <c r="D197" i="2"/>
  <c r="D172" i="2"/>
  <c r="D170" i="2"/>
  <c r="D169" i="2"/>
  <c r="D150" i="2"/>
  <c r="D146" i="2"/>
  <c r="D145" i="2"/>
  <c r="D118" i="2"/>
  <c r="D114" i="2"/>
  <c r="D113" i="2"/>
  <c r="D90" i="2"/>
  <c r="D86" i="2"/>
  <c r="D85" i="2"/>
  <c r="D64" i="2"/>
  <c r="D60" i="2"/>
  <c r="D59" i="2"/>
  <c r="D509" i="2"/>
  <c r="D503" i="2"/>
  <c r="D495" i="2"/>
  <c r="D487" i="2"/>
  <c r="D479" i="2"/>
  <c r="D471" i="2"/>
  <c r="D463" i="2"/>
  <c r="D455" i="2"/>
  <c r="D449" i="2"/>
  <c r="D437" i="2"/>
  <c r="D431" i="2"/>
  <c r="D423" i="2"/>
  <c r="D405" i="2"/>
  <c r="D389" i="2"/>
  <c r="D373" i="2"/>
  <c r="D366" i="2"/>
  <c r="D365" i="2"/>
  <c r="D364" i="2"/>
  <c r="D349" i="2"/>
  <c r="D348" i="2"/>
  <c r="D339" i="2"/>
  <c r="D314" i="2"/>
  <c r="D313" i="2"/>
  <c r="D305" i="2"/>
  <c r="D297" i="2"/>
  <c r="D286" i="2"/>
  <c r="D285" i="2"/>
  <c r="D258" i="2"/>
  <c r="D254" i="2"/>
  <c r="D253" i="2"/>
  <c r="D222" i="2"/>
  <c r="D221" i="2"/>
  <c r="D194" i="2"/>
  <c r="D190" i="2"/>
  <c r="D189" i="2"/>
  <c r="D164" i="2"/>
  <c r="D142" i="2"/>
  <c r="D138" i="2"/>
  <c r="D137" i="2"/>
  <c r="D110" i="2"/>
  <c r="D106" i="2"/>
  <c r="D105" i="2"/>
  <c r="D83" i="2"/>
  <c r="D80" i="2"/>
  <c r="D56" i="2"/>
  <c r="D52" i="2"/>
  <c r="D51" i="2"/>
  <c r="D283" i="2"/>
  <c r="D275" i="2"/>
  <c r="D267" i="2"/>
  <c r="D259" i="2"/>
  <c r="D251" i="2"/>
  <c r="D243" i="2"/>
  <c r="D235" i="2"/>
  <c r="D227" i="2"/>
  <c r="D219" i="2"/>
  <c r="D211" i="2"/>
  <c r="D203" i="2"/>
  <c r="D195" i="2"/>
  <c r="D187" i="2"/>
  <c r="D179" i="2"/>
  <c r="D173" i="2"/>
  <c r="D157" i="2"/>
  <c r="D151" i="2"/>
  <c r="D143" i="2"/>
  <c r="D135" i="2"/>
  <c r="D127" i="2"/>
  <c r="D119" i="2"/>
  <c r="D111" i="2"/>
  <c r="D103" i="2"/>
  <c r="D73" i="2"/>
  <c r="D65" i="2"/>
  <c r="D57" i="2"/>
  <c r="D49" i="2"/>
  <c r="D41" i="2"/>
  <c r="D33" i="2"/>
  <c r="D281" i="2"/>
  <c r="D273" i="2"/>
  <c r="D265" i="2"/>
  <c r="D257" i="2"/>
  <c r="D249" i="2"/>
  <c r="D241" i="2"/>
  <c r="D233" i="2"/>
  <c r="D225" i="2"/>
  <c r="D217" i="2"/>
  <c r="D209" i="2"/>
  <c r="D201" i="2"/>
  <c r="D193" i="2"/>
  <c r="D185" i="2"/>
  <c r="D177" i="2"/>
  <c r="D161" i="2"/>
  <c r="D149" i="2"/>
  <c r="D141" i="2"/>
  <c r="D133" i="2"/>
  <c r="D125" i="2"/>
  <c r="D117" i="2"/>
  <c r="D109" i="2"/>
  <c r="D101" i="2"/>
  <c r="D89" i="2"/>
  <c r="D77" i="2"/>
  <c r="D71" i="2"/>
  <c r="D63" i="2"/>
  <c r="D55" i="2"/>
  <c r="D47" i="2"/>
  <c r="D39" i="2"/>
  <c r="D31" i="2"/>
  <c r="D30" i="2"/>
  <c r="D29" i="2"/>
  <c r="D359" i="2"/>
  <c r="D353" i="2"/>
  <c r="D327" i="2"/>
  <c r="D321" i="2"/>
  <c r="D295" i="2"/>
  <c r="D287" i="2"/>
  <c r="D279" i="2"/>
  <c r="D271" i="2"/>
  <c r="D263" i="2"/>
  <c r="D255" i="2"/>
  <c r="D247" i="2"/>
  <c r="D239" i="2"/>
  <c r="D231" i="2"/>
  <c r="D223" i="2"/>
  <c r="D215" i="2"/>
  <c r="D207" i="2"/>
  <c r="D199" i="2"/>
  <c r="D191" i="2"/>
  <c r="D183" i="2"/>
  <c r="D165" i="2"/>
  <c r="D147" i="2"/>
  <c r="D139" i="2"/>
  <c r="D131" i="2"/>
  <c r="D123" i="2"/>
  <c r="D115" i="2"/>
  <c r="D107" i="2"/>
  <c r="D99" i="2"/>
  <c r="D93" i="2"/>
  <c r="D87" i="2"/>
  <c r="D81" i="2"/>
  <c r="D69" i="2"/>
  <c r="D61" i="2"/>
  <c r="D53" i="2"/>
  <c r="D45" i="2"/>
  <c r="D37" i="2"/>
  <c r="D27" i="2"/>
  <c r="I1062" i="2" l="1"/>
  <c r="L1062" i="2"/>
  <c r="J1062" i="2"/>
  <c r="M1062" i="2"/>
  <c r="K1062" i="2"/>
  <c r="L1063" i="2"/>
  <c r="M1063" i="2"/>
  <c r="I1063" i="2"/>
  <c r="J1063" i="2"/>
  <c r="K1063" i="2"/>
  <c r="M1049" i="2"/>
  <c r="J1049" i="2"/>
  <c r="I1049" i="2"/>
  <c r="K1049" i="2"/>
  <c r="L1049" i="2"/>
  <c r="L1050" i="2"/>
  <c r="K1050" i="2"/>
  <c r="M1050" i="2"/>
  <c r="J1050" i="2"/>
  <c r="I1050" i="2"/>
  <c r="I1051" i="2"/>
  <c r="J1051" i="2"/>
  <c r="K1051" i="2"/>
  <c r="I1059" i="2"/>
  <c r="K1059" i="2"/>
  <c r="L1059" i="2"/>
  <c r="J1059" i="2"/>
  <c r="M1059" i="2"/>
  <c r="I1058" i="2"/>
  <c r="J1058" i="2"/>
  <c r="J1047" i="2"/>
  <c r="I1047" i="2"/>
  <c r="K1047" i="2" s="1"/>
  <c r="L1056" i="2"/>
  <c r="I1056" i="2"/>
  <c r="M1056" i="2"/>
  <c r="K1056" i="2"/>
  <c r="J1056" i="2"/>
  <c r="L1053" i="2"/>
  <c r="J1053" i="2"/>
  <c r="M1053" i="2"/>
  <c r="I1053" i="2"/>
  <c r="K1053" i="2"/>
  <c r="K1048" i="2"/>
  <c r="L1048" i="2"/>
  <c r="J1048" i="2"/>
  <c r="M1048" i="2"/>
  <c r="I1048" i="2"/>
  <c r="J1061" i="2"/>
  <c r="I1061" i="2"/>
  <c r="L1055" i="2"/>
  <c r="J1055" i="2"/>
  <c r="K1055" i="2"/>
  <c r="I1055" i="2"/>
  <c r="M1055" i="2"/>
  <c r="L1060" i="2"/>
  <c r="I1060" i="2"/>
  <c r="K1060" i="2"/>
  <c r="J1060" i="2"/>
  <c r="M1060" i="2"/>
  <c r="K1057" i="2"/>
  <c r="I1057" i="2"/>
  <c r="J1057" i="2"/>
  <c r="M1057" i="2"/>
  <c r="L1057" i="2"/>
  <c r="K1064" i="2"/>
  <c r="J1064" i="2"/>
  <c r="I1064" i="2"/>
  <c r="L1064" i="2"/>
  <c r="J26" i="2"/>
  <c r="I26" i="2"/>
  <c r="K1061" i="2" l="1"/>
  <c r="H19" i="3"/>
  <c r="H22" i="3" s="1"/>
  <c r="H18" i="3"/>
  <c r="H21" i="3" s="1"/>
  <c r="F11" i="3"/>
  <c r="H26" i="3" l="1"/>
  <c r="H27" i="3"/>
  <c r="P16" i="2"/>
  <c r="Q16" i="2"/>
  <c r="R16" i="2"/>
  <c r="S16" i="2"/>
  <c r="O16" i="2" l="1"/>
  <c r="L724" i="2"/>
  <c r="F14" i="3"/>
  <c r="J97" i="2"/>
  <c r="S18" i="2"/>
  <c r="R18" i="2"/>
  <c r="Q17" i="2"/>
  <c r="P18" i="2"/>
  <c r="O18" i="2"/>
  <c r="J868" i="2" l="1"/>
  <c r="J416" i="2"/>
  <c r="M360" i="2"/>
  <c r="I332" i="2"/>
  <c r="J945" i="2"/>
  <c r="I809" i="2"/>
  <c r="L305" i="2"/>
  <c r="L293" i="2"/>
  <c r="J241" i="2"/>
  <c r="J229" i="2"/>
  <c r="K78" i="2"/>
  <c r="I27" i="2"/>
  <c r="K624" i="2"/>
  <c r="I466" i="2"/>
  <c r="J766" i="2"/>
  <c r="L666" i="2"/>
  <c r="I586" i="2"/>
  <c r="I262" i="2"/>
  <c r="L182" i="2"/>
  <c r="J158" i="2"/>
  <c r="J142" i="2"/>
  <c r="M611" i="2"/>
  <c r="K503" i="2"/>
  <c r="J207" i="2"/>
  <c r="L115" i="2"/>
  <c r="L63" i="2"/>
  <c r="L32" i="2"/>
  <c r="I421" i="2"/>
  <c r="L385" i="2"/>
  <c r="L997" i="2"/>
  <c r="J1040" i="2"/>
  <c r="J1033" i="2"/>
  <c r="J1016" i="2"/>
  <c r="I998" i="2"/>
  <c r="J972" i="2"/>
  <c r="J968" i="2"/>
  <c r="J955" i="2"/>
  <c r="J941" i="2"/>
  <c r="J933" i="2"/>
  <c r="L879" i="2"/>
  <c r="J856" i="2"/>
  <c r="K849" i="2"/>
  <c r="K855" i="2"/>
  <c r="I849" i="2"/>
  <c r="L848" i="2"/>
  <c r="M847" i="2"/>
  <c r="K846" i="2"/>
  <c r="J798" i="2"/>
  <c r="J774" i="2"/>
  <c r="J770" i="2"/>
  <c r="K754" i="2"/>
  <c r="L734" i="2"/>
  <c r="K727" i="2"/>
  <c r="I681" i="2"/>
  <c r="L677" i="2"/>
  <c r="M675" i="2"/>
  <c r="J665" i="2"/>
  <c r="M626" i="2"/>
  <c r="J625" i="2"/>
  <c r="K621" i="2"/>
  <c r="M614" i="2"/>
  <c r="L612" i="2"/>
  <c r="M606" i="2"/>
  <c r="I589" i="2"/>
  <c r="M587" i="2"/>
  <c r="M583" i="2"/>
  <c r="J544" i="2"/>
  <c r="M534" i="2"/>
  <c r="M502" i="2"/>
  <c r="L494" i="2"/>
  <c r="L470" i="2"/>
  <c r="M465" i="2"/>
  <c r="K464" i="2"/>
  <c r="M443" i="2"/>
  <c r="K419" i="2"/>
  <c r="L417" i="2"/>
  <c r="I412" i="2"/>
  <c r="L405" i="2"/>
  <c r="I393" i="2"/>
  <c r="I373" i="2"/>
  <c r="M370" i="2"/>
  <c r="I364" i="2"/>
  <c r="K356" i="2"/>
  <c r="K340" i="2"/>
  <c r="I337" i="2"/>
  <c r="K324" i="2"/>
  <c r="M313" i="2"/>
  <c r="M312" i="2"/>
  <c r="J303" i="2"/>
  <c r="I300" i="2"/>
  <c r="L299" i="2"/>
  <c r="J287" i="2"/>
  <c r="I281" i="2"/>
  <c r="M274" i="2"/>
  <c r="M250" i="2"/>
  <c r="L244" i="2"/>
  <c r="I242" i="2"/>
  <c r="J235" i="2"/>
  <c r="M234" i="2"/>
  <c r="J232" i="2"/>
  <c r="K225" i="2"/>
  <c r="K217" i="2"/>
  <c r="I212" i="2"/>
  <c r="J203" i="2"/>
  <c r="J190" i="2"/>
  <c r="K183" i="2"/>
  <c r="J174" i="2"/>
  <c r="K167" i="2"/>
  <c r="L166" i="2"/>
  <c r="K151" i="2"/>
  <c r="L150" i="2"/>
  <c r="K146" i="2"/>
  <c r="J127" i="2"/>
  <c r="I126" i="2"/>
  <c r="K119" i="2"/>
  <c r="I114" i="2"/>
  <c r="J114" i="2" s="1"/>
  <c r="I110" i="2"/>
  <c r="K105" i="2"/>
  <c r="J91" i="2"/>
  <c r="I84" i="2"/>
  <c r="J83" i="2"/>
  <c r="K75" i="2"/>
  <c r="M70" i="2"/>
  <c r="M67" i="2"/>
  <c r="M62" i="2"/>
  <c r="M54" i="2"/>
  <c r="K53" i="2"/>
  <c r="J417" i="2"/>
  <c r="K627" i="2"/>
  <c r="I627" i="2"/>
  <c r="K124" i="2"/>
  <c r="M128" i="2"/>
  <c r="I208" i="2"/>
  <c r="M286" i="2"/>
  <c r="I290" i="2"/>
  <c r="K314" i="2"/>
  <c r="J339" i="2"/>
  <c r="M392" i="2"/>
  <c r="I481" i="2"/>
  <c r="J485" i="2"/>
  <c r="K543" i="2"/>
  <c r="I626" i="2"/>
  <c r="K1026" i="2"/>
  <c r="L554" i="2"/>
  <c r="K618" i="2"/>
  <c r="I618" i="2"/>
  <c r="J897" i="2"/>
  <c r="J913" i="2"/>
  <c r="I1013" i="2"/>
  <c r="M1013" i="2"/>
  <c r="L616" i="2"/>
  <c r="K616" i="2"/>
  <c r="L132" i="2"/>
  <c r="K310" i="2"/>
  <c r="K322" i="2"/>
  <c r="I457" i="2"/>
  <c r="J461" i="2"/>
  <c r="I497" i="2"/>
  <c r="J501" i="2"/>
  <c r="I424" i="2"/>
  <c r="M35" i="2"/>
  <c r="M51" i="2"/>
  <c r="J117" i="2"/>
  <c r="J121" i="2"/>
  <c r="L125" i="2"/>
  <c r="J129" i="2"/>
  <c r="J137" i="2"/>
  <c r="J145" i="2"/>
  <c r="J153" i="2"/>
  <c r="J169" i="2"/>
  <c r="J193" i="2"/>
  <c r="J197" i="2"/>
  <c r="J201" i="2"/>
  <c r="L209" i="2"/>
  <c r="K307" i="2"/>
  <c r="K327" i="2"/>
  <c r="I341" i="2"/>
  <c r="K394" i="2"/>
  <c r="K560" i="2"/>
  <c r="K576" i="2"/>
  <c r="J584" i="2"/>
  <c r="K617" i="2"/>
  <c r="J617" i="2"/>
  <c r="K656" i="2"/>
  <c r="L398" i="2"/>
  <c r="J440" i="2"/>
  <c r="J464" i="2"/>
  <c r="J488" i="2"/>
  <c r="L522" i="2"/>
  <c r="L526" i="2"/>
  <c r="M622" i="2"/>
  <c r="M647" i="2"/>
  <c r="I659" i="2"/>
  <c r="I675" i="2"/>
  <c r="K683" i="2"/>
  <c r="K739" i="2"/>
  <c r="K904" i="2"/>
  <c r="K912" i="2"/>
  <c r="K916" i="2"/>
  <c r="K936" i="2"/>
  <c r="K952" i="2"/>
  <c r="K1000" i="2"/>
  <c r="I1021" i="2"/>
  <c r="L52" i="2"/>
  <c r="L64" i="2"/>
  <c r="M73" i="2"/>
  <c r="J76" i="2"/>
  <c r="I77" i="2"/>
  <c r="I94" i="2"/>
  <c r="L211" i="2"/>
  <c r="K219" i="2"/>
  <c r="J231" i="2"/>
  <c r="I277" i="2"/>
  <c r="J280" i="2"/>
  <c r="J284" i="2"/>
  <c r="M309" i="2"/>
  <c r="I329" i="2"/>
  <c r="J333" i="2"/>
  <c r="L337" i="2"/>
  <c r="M373" i="2"/>
  <c r="L382" i="2"/>
  <c r="J396" i="2"/>
  <c r="J400" i="2"/>
  <c r="K422" i="2"/>
  <c r="I438" i="2"/>
  <c r="M466" i="2"/>
  <c r="L487" i="2"/>
  <c r="M490" i="2"/>
  <c r="M494" i="2"/>
  <c r="K512" i="2"/>
  <c r="I553" i="2"/>
  <c r="L558" i="2"/>
  <c r="M566" i="2"/>
  <c r="L578" i="2"/>
  <c r="L592" i="2"/>
  <c r="L611" i="2"/>
  <c r="K653" i="2"/>
  <c r="L730" i="2"/>
  <c r="I733" i="2"/>
  <c r="I737" i="2"/>
  <c r="I741" i="2"/>
  <c r="I749" i="2"/>
  <c r="I777" i="2"/>
  <c r="K811" i="2"/>
  <c r="K815" i="2"/>
  <c r="M883" i="2"/>
  <c r="J886" i="2"/>
  <c r="J898" i="2"/>
  <c r="M911" i="2"/>
  <c r="M954" i="2"/>
  <c r="L963" i="2"/>
  <c r="K991" i="2"/>
  <c r="M998" i="2"/>
  <c r="J1010" i="2"/>
  <c r="K402" i="2"/>
  <c r="I402" i="2"/>
  <c r="M26" i="2"/>
  <c r="J30" i="2"/>
  <c r="L31" i="2"/>
  <c r="J38" i="2"/>
  <c r="J42" i="2"/>
  <c r="J70" i="2"/>
  <c r="L73" i="2"/>
  <c r="I74" i="2"/>
  <c r="J77" i="2"/>
  <c r="K100" i="2"/>
  <c r="J107" i="2"/>
  <c r="J113" i="2"/>
  <c r="M125" i="2"/>
  <c r="J128" i="2"/>
  <c r="J144" i="2"/>
  <c r="L161" i="2"/>
  <c r="J192" i="2"/>
  <c r="I196" i="2"/>
  <c r="K204" i="2"/>
  <c r="K209" i="2"/>
  <c r="J251" i="2"/>
  <c r="J255" i="2"/>
  <c r="M260" i="2"/>
  <c r="I264" i="2"/>
  <c r="K272" i="2"/>
  <c r="M289" i="2"/>
  <c r="L289" i="2"/>
  <c r="J312" i="2"/>
  <c r="I313" i="2"/>
  <c r="J344" i="2"/>
  <c r="J348" i="2"/>
  <c r="M377" i="2"/>
  <c r="K390" i="2"/>
  <c r="I465" i="2"/>
  <c r="M598" i="2"/>
  <c r="L648" i="2"/>
  <c r="K648" i="2"/>
  <c r="K664" i="2"/>
  <c r="L841" i="2"/>
  <c r="I841" i="2"/>
  <c r="J997" i="2"/>
  <c r="L486" i="2"/>
  <c r="I486" i="2"/>
  <c r="K649" i="2"/>
  <c r="J649" i="2"/>
  <c r="K914" i="2"/>
  <c r="I914" i="2"/>
  <c r="R17" i="2"/>
  <c r="J37" i="2"/>
  <c r="M40" i="2"/>
  <c r="J41" i="2"/>
  <c r="M44" i="2"/>
  <c r="L56" i="2"/>
  <c r="K68" i="2"/>
  <c r="J75" i="2"/>
  <c r="M76" i="2"/>
  <c r="K89" i="2"/>
  <c r="M114" i="2"/>
  <c r="J123" i="2"/>
  <c r="K127" i="2"/>
  <c r="K130" i="2"/>
  <c r="J139" i="2"/>
  <c r="J155" i="2"/>
  <c r="J171" i="2"/>
  <c r="M202" i="2"/>
  <c r="I206" i="2"/>
  <c r="K294" i="2"/>
  <c r="J319" i="2"/>
  <c r="J403" i="2"/>
  <c r="L411" i="2"/>
  <c r="J415" i="2"/>
  <c r="K420" i="2"/>
  <c r="M421" i="2"/>
  <c r="I422" i="2"/>
  <c r="L451" i="2"/>
  <c r="L463" i="2"/>
  <c r="K650" i="2"/>
  <c r="I650" i="2"/>
  <c r="L246" i="2"/>
  <c r="J258" i="2"/>
  <c r="K259" i="2"/>
  <c r="K279" i="2"/>
  <c r="L318" i="2"/>
  <c r="J323" i="2"/>
  <c r="K343" i="2"/>
  <c r="L347" i="2"/>
  <c r="J351" i="2"/>
  <c r="J355" i="2"/>
  <c r="L363" i="2"/>
  <c r="J397" i="2"/>
  <c r="K406" i="2"/>
  <c r="I430" i="2"/>
  <c r="I446" i="2"/>
  <c r="I450" i="2"/>
  <c r="J480" i="2"/>
  <c r="L490" i="2"/>
  <c r="I505" i="2"/>
  <c r="J509" i="2"/>
  <c r="J517" i="2"/>
  <c r="I521" i="2"/>
  <c r="J525" i="2"/>
  <c r="M530" i="2"/>
  <c r="I546" i="2"/>
  <c r="L551" i="2"/>
  <c r="J560" i="2"/>
  <c r="K599" i="2"/>
  <c r="M638" i="2"/>
  <c r="M654" i="2"/>
  <c r="I658" i="2"/>
  <c r="M666" i="2"/>
  <c r="K671" i="2"/>
  <c r="M680" i="2"/>
  <c r="L689" i="2"/>
  <c r="K779" i="2"/>
  <c r="M898" i="2"/>
  <c r="K935" i="2"/>
  <c r="K939" i="2"/>
  <c r="L951" i="2"/>
  <c r="J957" i="2"/>
  <c r="M961" i="2"/>
  <c r="K977" i="2"/>
  <c r="M981" i="2"/>
  <c r="K1007" i="2"/>
  <c r="M1020" i="2"/>
  <c r="L1025" i="2"/>
  <c r="K1030" i="2"/>
  <c r="K1042" i="2"/>
  <c r="L214" i="2"/>
  <c r="M218" i="2"/>
  <c r="I222" i="2"/>
  <c r="K226" i="2"/>
  <c r="J240" i="2"/>
  <c r="K252" i="2"/>
  <c r="K257" i="2"/>
  <c r="I258" i="2"/>
  <c r="I265" i="2"/>
  <c r="L269" i="2"/>
  <c r="M277" i="2"/>
  <c r="J316" i="2"/>
  <c r="J320" i="2"/>
  <c r="M341" i="2"/>
  <c r="M345" i="2"/>
  <c r="J349" i="2"/>
  <c r="K354" i="2"/>
  <c r="M361" i="2"/>
  <c r="J383" i="2"/>
  <c r="K387" i="2"/>
  <c r="J392" i="2"/>
  <c r="M393" i="2"/>
  <c r="K399" i="2"/>
  <c r="M424" i="2"/>
  <c r="I425" i="2"/>
  <c r="M429" i="2"/>
  <c r="L432" i="2"/>
  <c r="K445" i="2"/>
  <c r="M454" i="2"/>
  <c r="J493" i="2"/>
  <c r="L503" i="2"/>
  <c r="J504" i="2"/>
  <c r="J512" i="2"/>
  <c r="J520" i="2"/>
  <c r="K528" i="2"/>
  <c r="I537" i="2"/>
  <c r="J541" i="2"/>
  <c r="I545" i="2"/>
  <c r="L546" i="2"/>
  <c r="J549" i="2"/>
  <c r="L550" i="2"/>
  <c r="M562" i="2"/>
  <c r="L567" i="2"/>
  <c r="L579" i="2"/>
  <c r="M589" i="2"/>
  <c r="I593" i="2"/>
  <c r="I599" i="2"/>
  <c r="I603" i="2"/>
  <c r="L644" i="2"/>
  <c r="J657" i="2"/>
  <c r="M658" i="2"/>
  <c r="I666" i="2"/>
  <c r="M670" i="2"/>
  <c r="I674" i="2"/>
  <c r="J688" i="2"/>
  <c r="J700" i="2"/>
  <c r="J716" i="2"/>
  <c r="M733" i="2"/>
  <c r="M741" i="2"/>
  <c r="M745" i="2"/>
  <c r="L777" i="2"/>
  <c r="J838" i="2"/>
  <c r="J875" i="2"/>
  <c r="J905" i="2"/>
  <c r="J921" i="2"/>
  <c r="L964" i="2"/>
  <c r="K1024" i="2"/>
  <c r="I1028" i="2"/>
  <c r="L1041" i="2"/>
  <c r="I469" i="2"/>
  <c r="K496" i="2"/>
  <c r="M514" i="2"/>
  <c r="M522" i="2"/>
  <c r="M526" i="2"/>
  <c r="K552" i="2"/>
  <c r="M585" i="2"/>
  <c r="I677" i="2"/>
  <c r="J698" i="2"/>
  <c r="J702" i="2"/>
  <c r="J706" i="2"/>
  <c r="L809" i="2"/>
  <c r="J887" i="2"/>
  <c r="J891" i="2"/>
  <c r="J895" i="2"/>
  <c r="K896" i="2"/>
  <c r="J903" i="2"/>
  <c r="L955" i="2"/>
  <c r="M958" i="2"/>
  <c r="J974" i="2"/>
  <c r="J978" i="2"/>
  <c r="I990" i="2"/>
  <c r="I1017" i="2"/>
  <c r="M1021" i="2"/>
  <c r="J1027" i="2"/>
  <c r="M1028" i="2"/>
  <c r="M1036" i="2"/>
  <c r="M31" i="2"/>
  <c r="K36" i="2"/>
  <c r="K66" i="2"/>
  <c r="K88" i="2"/>
  <c r="M98" i="2"/>
  <c r="J135" i="2"/>
  <c r="M141" i="2"/>
  <c r="M157" i="2"/>
  <c r="J162" i="2"/>
  <c r="K177" i="2"/>
  <c r="L205" i="2"/>
  <c r="M205" i="2"/>
  <c r="L325" i="2"/>
  <c r="M325" i="2"/>
  <c r="K370" i="2"/>
  <c r="J408" i="2"/>
  <c r="M408" i="2"/>
  <c r="I433" i="2"/>
  <c r="K479" i="2"/>
  <c r="L479" i="2"/>
  <c r="M71" i="2"/>
  <c r="L72" i="2"/>
  <c r="M86" i="2"/>
  <c r="K87" i="2"/>
  <c r="I98" i="2"/>
  <c r="M102" i="2"/>
  <c r="K103" i="2"/>
  <c r="J122" i="2"/>
  <c r="L129" i="2"/>
  <c r="L134" i="2"/>
  <c r="J138" i="2"/>
  <c r="J154" i="2"/>
  <c r="I160" i="2"/>
  <c r="J170" i="2"/>
  <c r="I176" i="2"/>
  <c r="L177" i="2"/>
  <c r="I325" i="2"/>
  <c r="I408" i="2"/>
  <c r="K432" i="2"/>
  <c r="L482" i="2"/>
  <c r="I482" i="2"/>
  <c r="M570" i="2"/>
  <c r="L570" i="2"/>
  <c r="M635" i="2"/>
  <c r="L635" i="2"/>
  <c r="I635" i="2"/>
  <c r="J726" i="2"/>
  <c r="L726" i="2"/>
  <c r="K756" i="2"/>
  <c r="L756" i="2"/>
  <c r="I756" i="2"/>
  <c r="M994" i="2"/>
  <c r="I994" i="2"/>
  <c r="J296" i="2"/>
  <c r="M296" i="2"/>
  <c r="J433" i="2"/>
  <c r="M433" i="2"/>
  <c r="L455" i="2"/>
  <c r="K455" i="2"/>
  <c r="J49" i="2"/>
  <c r="K58" i="2"/>
  <c r="I67" i="2"/>
  <c r="L77" i="2"/>
  <c r="K99" i="2"/>
  <c r="K104" i="2"/>
  <c r="K114" i="2"/>
  <c r="I146" i="2"/>
  <c r="K161" i="2"/>
  <c r="M173" i="2"/>
  <c r="J178" i="2"/>
  <c r="K194" i="2"/>
  <c r="I194" i="2"/>
  <c r="I296" i="2"/>
  <c r="J29" i="2"/>
  <c r="L39" i="2"/>
  <c r="L43" i="2"/>
  <c r="M47" i="2"/>
  <c r="K48" i="2"/>
  <c r="L55" i="2"/>
  <c r="J61" i="2"/>
  <c r="M27" i="2"/>
  <c r="K28" i="2"/>
  <c r="M34" i="2"/>
  <c r="K46" i="2"/>
  <c r="I47" i="2"/>
  <c r="M50" i="2"/>
  <c r="L51" i="2"/>
  <c r="M55" i="2"/>
  <c r="M59" i="2"/>
  <c r="K60" i="2"/>
  <c r="J69" i="2"/>
  <c r="I71" i="2"/>
  <c r="L80" i="2"/>
  <c r="K84" i="2"/>
  <c r="I86" i="2"/>
  <c r="L90" i="2"/>
  <c r="M94" i="2"/>
  <c r="K95" i="2"/>
  <c r="I102" i="2"/>
  <c r="L106" i="2"/>
  <c r="M110" i="2"/>
  <c r="K111" i="2"/>
  <c r="I116" i="2"/>
  <c r="M122" i="2"/>
  <c r="I129" i="2"/>
  <c r="J133" i="2"/>
  <c r="J136" i="2"/>
  <c r="M138" i="2"/>
  <c r="M146" i="2"/>
  <c r="L148" i="2"/>
  <c r="M154" i="2"/>
  <c r="K159" i="2"/>
  <c r="L164" i="2"/>
  <c r="M170" i="2"/>
  <c r="K175" i="2"/>
  <c r="I294" i="2"/>
  <c r="K407" i="2"/>
  <c r="K443" i="2"/>
  <c r="J181" i="2"/>
  <c r="K185" i="2"/>
  <c r="M189" i="2"/>
  <c r="L198" i="2"/>
  <c r="J202" i="2"/>
  <c r="J216" i="2"/>
  <c r="K220" i="2"/>
  <c r="J223" i="2"/>
  <c r="I224" i="2"/>
  <c r="L228" i="2"/>
  <c r="J238" i="2"/>
  <c r="M242" i="2"/>
  <c r="K258" i="2"/>
  <c r="K266" i="2"/>
  <c r="J271" i="2"/>
  <c r="L302" i="2"/>
  <c r="I316" i="2"/>
  <c r="K319" i="2"/>
  <c r="J335" i="2"/>
  <c r="I345" i="2"/>
  <c r="J371" i="2"/>
  <c r="I377" i="2"/>
  <c r="I396" i="2"/>
  <c r="J419" i="2"/>
  <c r="J428" i="2"/>
  <c r="L435" i="2"/>
  <c r="L439" i="2"/>
  <c r="J444" i="2"/>
  <c r="J453" i="2"/>
  <c r="J456" i="2"/>
  <c r="J469" i="2"/>
  <c r="J496" i="2"/>
  <c r="L514" i="2"/>
  <c r="L518" i="2"/>
  <c r="I518" i="2"/>
  <c r="L535" i="2"/>
  <c r="K535" i="2"/>
  <c r="I577" i="2"/>
  <c r="K585" i="2"/>
  <c r="L591" i="2"/>
  <c r="K631" i="2"/>
  <c r="I631" i="2"/>
  <c r="L639" i="2"/>
  <c r="I639" i="2"/>
  <c r="K743" i="2"/>
  <c r="L887" i="2"/>
  <c r="J906" i="2"/>
  <c r="M906" i="2"/>
  <c r="M1017" i="2"/>
  <c r="L180" i="2"/>
  <c r="J184" i="2"/>
  <c r="K188" i="2"/>
  <c r="M237" i="2"/>
  <c r="I254" i="2"/>
  <c r="M261" i="2"/>
  <c r="L266" i="2"/>
  <c r="J289" i="2"/>
  <c r="I297" i="2"/>
  <c r="J301" i="2"/>
  <c r="J305" i="2"/>
  <c r="J307" i="2"/>
  <c r="K311" i="2"/>
  <c r="I312" i="2"/>
  <c r="M322" i="2"/>
  <c r="M329" i="2"/>
  <c r="L334" i="2"/>
  <c r="J337" i="2"/>
  <c r="K339" i="2"/>
  <c r="L341" i="2"/>
  <c r="M344" i="2"/>
  <c r="I348" i="2"/>
  <c r="J352" i="2"/>
  <c r="J360" i="2"/>
  <c r="I361" i="2"/>
  <c r="J364" i="2"/>
  <c r="J365" i="2"/>
  <c r="J368" i="2"/>
  <c r="L373" i="2"/>
  <c r="K375" i="2"/>
  <c r="I380" i="2"/>
  <c r="J385" i="2"/>
  <c r="J387" i="2"/>
  <c r="K391" i="2"/>
  <c r="I392" i="2"/>
  <c r="J399" i="2"/>
  <c r="M402" i="2"/>
  <c r="M405" i="2"/>
  <c r="I409" i="2"/>
  <c r="L421" i="2"/>
  <c r="J424" i="2"/>
  <c r="L427" i="2"/>
  <c r="I434" i="2"/>
  <c r="J438" i="2"/>
  <c r="K441" i="2"/>
  <c r="K447" i="2"/>
  <c r="M450" i="2"/>
  <c r="K451" i="2"/>
  <c r="K463" i="2"/>
  <c r="K472" i="2"/>
  <c r="I473" i="2"/>
  <c r="J477" i="2"/>
  <c r="M486" i="2"/>
  <c r="K488" i="2"/>
  <c r="I489" i="2"/>
  <c r="I493" i="2"/>
  <c r="I513" i="2"/>
  <c r="M550" i="2"/>
  <c r="I550" i="2"/>
  <c r="J576" i="2"/>
  <c r="K584" i="2"/>
  <c r="I590" i="2"/>
  <c r="L594" i="2"/>
  <c r="M603" i="2"/>
  <c r="L603" i="2"/>
  <c r="K667" i="2"/>
  <c r="I667" i="2"/>
  <c r="L685" i="2"/>
  <c r="I685" i="2"/>
  <c r="L693" i="2"/>
  <c r="M693" i="2"/>
  <c r="I693" i="2"/>
  <c r="K746" i="2"/>
  <c r="L746" i="2"/>
  <c r="I906" i="2"/>
  <c r="L179" i="2"/>
  <c r="M186" i="2"/>
  <c r="K187" i="2"/>
  <c r="M194" i="2"/>
  <c r="L195" i="2"/>
  <c r="K199" i="2"/>
  <c r="M210" i="2"/>
  <c r="J213" i="2"/>
  <c r="L221" i="2"/>
  <c r="L230" i="2"/>
  <c r="J233" i="2"/>
  <c r="J234" i="2"/>
  <c r="J249" i="2"/>
  <c r="L253" i="2"/>
  <c r="K263" i="2"/>
  <c r="I273" i="2"/>
  <c r="M276" i="2"/>
  <c r="K287" i="2"/>
  <c r="J288" i="2"/>
  <c r="K291" i="2"/>
  <c r="K303" i="2"/>
  <c r="J304" i="2"/>
  <c r="L309" i="2"/>
  <c r="M338" i="2"/>
  <c r="M354" i="2"/>
  <c r="K359" i="2"/>
  <c r="K367" i="2"/>
  <c r="K383" i="2"/>
  <c r="J384" i="2"/>
  <c r="L389" i="2"/>
  <c r="J401" i="2"/>
  <c r="K403" i="2"/>
  <c r="K415" i="2"/>
  <c r="K440" i="2"/>
  <c r="J449" i="2"/>
  <c r="I454" i="2"/>
  <c r="J454" i="2" s="1"/>
  <c r="M470" i="2"/>
  <c r="K480" i="2"/>
  <c r="M482" i="2"/>
  <c r="L607" i="2"/>
  <c r="I607" i="2"/>
  <c r="M692" i="2"/>
  <c r="J692" i="2"/>
  <c r="L950" i="2"/>
  <c r="M950" i="2"/>
  <c r="J959" i="2"/>
  <c r="L959" i="2"/>
  <c r="M1005" i="2"/>
  <c r="I1005" i="2"/>
  <c r="J1036" i="2"/>
  <c r="I1036" i="2"/>
  <c r="K1036" i="2" s="1"/>
  <c r="K511" i="2"/>
  <c r="L519" i="2"/>
  <c r="I529" i="2"/>
  <c r="J536" i="2"/>
  <c r="K544" i="2"/>
  <c r="M546" i="2"/>
  <c r="J552" i="2"/>
  <c r="J557" i="2"/>
  <c r="I569" i="2"/>
  <c r="K575" i="2"/>
  <c r="M595" i="2"/>
  <c r="L596" i="2"/>
  <c r="L599" i="2"/>
  <c r="L626" i="2"/>
  <c r="L658" i="2"/>
  <c r="M662" i="2"/>
  <c r="K679" i="2"/>
  <c r="K726" i="2"/>
  <c r="K734" i="2"/>
  <c r="K742" i="2"/>
  <c r="K750" i="2"/>
  <c r="L761" i="2"/>
  <c r="K763" i="2"/>
  <c r="K767" i="2"/>
  <c r="M777" i="2"/>
  <c r="L793" i="2"/>
  <c r="K795" i="2"/>
  <c r="K799" i="2"/>
  <c r="M809" i="2"/>
  <c r="L825" i="2"/>
  <c r="K827" i="2"/>
  <c r="K831" i="2"/>
  <c r="M841" i="2"/>
  <c r="K853" i="2"/>
  <c r="M857" i="2"/>
  <c r="J911" i="2"/>
  <c r="J925" i="2"/>
  <c r="J929" i="2"/>
  <c r="K932" i="2"/>
  <c r="M949" i="2"/>
  <c r="L958" i="2"/>
  <c r="J964" i="2"/>
  <c r="L981" i="2"/>
  <c r="L985" i="2"/>
  <c r="K1001" i="2"/>
  <c r="J1013" i="2"/>
  <c r="K1019" i="2"/>
  <c r="J1025" i="2"/>
  <c r="L1027" i="2"/>
  <c r="K1038" i="2"/>
  <c r="J1041" i="2"/>
  <c r="J1043" i="2"/>
  <c r="M498" i="2"/>
  <c r="L511" i="2"/>
  <c r="I514" i="2"/>
  <c r="M554" i="2"/>
  <c r="I561" i="2"/>
  <c r="J565" i="2"/>
  <c r="K567" i="2"/>
  <c r="J568" i="2"/>
  <c r="L575" i="2"/>
  <c r="K586" i="2"/>
  <c r="L595" i="2"/>
  <c r="I602" i="2"/>
  <c r="L647" i="2"/>
  <c r="J696" i="2"/>
  <c r="J708" i="2"/>
  <c r="K738" i="2"/>
  <c r="M740" i="2"/>
  <c r="L742" i="2"/>
  <c r="L750" i="2"/>
  <c r="I761" i="2"/>
  <c r="I793" i="2"/>
  <c r="I825" i="2"/>
  <c r="I898" i="2"/>
  <c r="K920" i="2"/>
  <c r="L923" i="2"/>
  <c r="K948" i="2"/>
  <c r="M518" i="2"/>
  <c r="K520" i="2"/>
  <c r="L543" i="2"/>
  <c r="M558" i="2"/>
  <c r="M607" i="2"/>
  <c r="L615" i="2"/>
  <c r="M639" i="2"/>
  <c r="K659" i="2"/>
  <c r="I671" i="2"/>
  <c r="L681" i="2"/>
  <c r="I689" i="2"/>
  <c r="K711" i="2"/>
  <c r="K723" i="2"/>
  <c r="M729" i="2"/>
  <c r="K730" i="2"/>
  <c r="L738" i="2"/>
  <c r="I745" i="2"/>
  <c r="J758" i="2"/>
  <c r="M761" i="2"/>
  <c r="K783" i="2"/>
  <c r="M793" i="2"/>
  <c r="J814" i="2"/>
  <c r="J818" i="2"/>
  <c r="M825" i="2"/>
  <c r="K843" i="2"/>
  <c r="J854" i="2"/>
  <c r="J858" i="2"/>
  <c r="J862" i="2"/>
  <c r="J866" i="2"/>
  <c r="J870" i="2"/>
  <c r="J878" i="2"/>
  <c r="J883" i="2"/>
  <c r="I934" i="2"/>
  <c r="I938" i="2"/>
  <c r="I942" i="2"/>
  <c r="K943" i="2"/>
  <c r="I946" i="2"/>
  <c r="K947" i="2"/>
  <c r="J951" i="2"/>
  <c r="I954" i="2"/>
  <c r="M962" i="2"/>
  <c r="M963" i="2"/>
  <c r="I979" i="2"/>
  <c r="J980" i="2"/>
  <c r="J983" i="2"/>
  <c r="J987" i="2"/>
  <c r="K988" i="2"/>
  <c r="K1003" i="2"/>
  <c r="J1039" i="2"/>
  <c r="M130" i="2"/>
  <c r="M145" i="2"/>
  <c r="M241" i="2"/>
  <c r="M328" i="2"/>
  <c r="I328" i="2"/>
  <c r="L495" i="2"/>
  <c r="K495" i="2"/>
  <c r="M704" i="2"/>
  <c r="J704" i="2"/>
  <c r="M720" i="2"/>
  <c r="J720" i="2"/>
  <c r="K1014" i="2"/>
  <c r="L1014" i="2"/>
  <c r="K1029" i="2"/>
  <c r="L1029" i="2"/>
  <c r="Q18" i="2"/>
  <c r="L28" i="2"/>
  <c r="J34" i="2"/>
  <c r="L35" i="2"/>
  <c r="M38" i="2"/>
  <c r="I39" i="2"/>
  <c r="K40" i="2"/>
  <c r="M42" i="2"/>
  <c r="I43" i="2"/>
  <c r="K44" i="2"/>
  <c r="J45" i="2"/>
  <c r="L48" i="2"/>
  <c r="M58" i="2"/>
  <c r="L59" i="2"/>
  <c r="K62" i="2"/>
  <c r="I63" i="2"/>
  <c r="K64" i="2"/>
  <c r="J65" i="2"/>
  <c r="L68" i="2"/>
  <c r="J78" i="2"/>
  <c r="I81" i="2"/>
  <c r="J82" i="2"/>
  <c r="L87" i="2"/>
  <c r="J89" i="2"/>
  <c r="I90" i="2"/>
  <c r="K91" i="2"/>
  <c r="K92" i="2"/>
  <c r="L95" i="2"/>
  <c r="L99" i="2"/>
  <c r="L103" i="2"/>
  <c r="J105" i="2"/>
  <c r="I106" i="2"/>
  <c r="K107" i="2"/>
  <c r="K108" i="2"/>
  <c r="L111" i="2"/>
  <c r="L116" i="2"/>
  <c r="J130" i="2"/>
  <c r="K135" i="2"/>
  <c r="K137" i="2"/>
  <c r="L141" i="2"/>
  <c r="J143" i="2"/>
  <c r="I144" i="2"/>
  <c r="K145" i="2"/>
  <c r="I148" i="2"/>
  <c r="J152" i="2"/>
  <c r="K153" i="2"/>
  <c r="L157" i="2"/>
  <c r="J160" i="2"/>
  <c r="J161" i="2"/>
  <c r="M161" i="2"/>
  <c r="I162" i="2"/>
  <c r="L163" i="2"/>
  <c r="I164" i="2"/>
  <c r="J168" i="2"/>
  <c r="K169" i="2"/>
  <c r="L173" i="2"/>
  <c r="J175" i="2"/>
  <c r="J176" i="2"/>
  <c r="J177" i="2"/>
  <c r="M177" i="2"/>
  <c r="I178" i="2"/>
  <c r="J183" i="2"/>
  <c r="I185" i="2"/>
  <c r="J186" i="2"/>
  <c r="L189" i="2"/>
  <c r="J191" i="2"/>
  <c r="I192" i="2"/>
  <c r="K193" i="2"/>
  <c r="L196" i="2"/>
  <c r="K201" i="2"/>
  <c r="J208" i="2"/>
  <c r="J209" i="2"/>
  <c r="M209" i="2"/>
  <c r="I210" i="2"/>
  <c r="L212" i="2"/>
  <c r="J215" i="2"/>
  <c r="I217" i="2"/>
  <c r="J218" i="2"/>
  <c r="J222" i="2"/>
  <c r="M224" i="2"/>
  <c r="I225" i="2"/>
  <c r="J226" i="2"/>
  <c r="K231" i="2"/>
  <c r="K233" i="2"/>
  <c r="L237" i="2"/>
  <c r="J239" i="2"/>
  <c r="I240" i="2"/>
  <c r="K241" i="2"/>
  <c r="K242" i="2"/>
  <c r="I244" i="2"/>
  <c r="J248" i="2"/>
  <c r="K249" i="2"/>
  <c r="J250" i="2"/>
  <c r="K251" i="2"/>
  <c r="J254" i="2"/>
  <c r="I257" i="2"/>
  <c r="M258" i="2"/>
  <c r="J259" i="2"/>
  <c r="I261" i="2"/>
  <c r="J262" i="2"/>
  <c r="K262" i="2"/>
  <c r="L263" i="2"/>
  <c r="M264" i="2"/>
  <c r="J268" i="2"/>
  <c r="M270" i="2"/>
  <c r="J274" i="2"/>
  <c r="I274" i="2"/>
  <c r="M280" i="2"/>
  <c r="I280" i="2"/>
  <c r="I293" i="2"/>
  <c r="J298" i="2"/>
  <c r="K298" i="2"/>
  <c r="J342" i="2"/>
  <c r="K342" i="2"/>
  <c r="I342" i="2"/>
  <c r="J367" i="2"/>
  <c r="J374" i="2"/>
  <c r="K374" i="2"/>
  <c r="I374" i="2"/>
  <c r="K378" i="2"/>
  <c r="M389" i="2"/>
  <c r="K404" i="2"/>
  <c r="J426" i="2"/>
  <c r="K426" i="2"/>
  <c r="K437" i="2"/>
  <c r="K458" i="2"/>
  <c r="M458" i="2"/>
  <c r="L458" i="2"/>
  <c r="I458" i="2"/>
  <c r="K462" i="2"/>
  <c r="M462" i="2"/>
  <c r="L462" i="2"/>
  <c r="I462" i="2"/>
  <c r="J472" i="2"/>
  <c r="K506" i="2"/>
  <c r="M506" i="2"/>
  <c r="L506" i="2"/>
  <c r="I506" i="2"/>
  <c r="K510" i="2"/>
  <c r="M510" i="2"/>
  <c r="L510" i="2"/>
  <c r="I510" i="2"/>
  <c r="J528" i="2"/>
  <c r="J533" i="2"/>
  <c r="K663" i="2"/>
  <c r="M663" i="2"/>
  <c r="L663" i="2"/>
  <c r="I663" i="2"/>
  <c r="K273" i="2"/>
  <c r="M273" i="2"/>
  <c r="J386" i="2"/>
  <c r="M386" i="2"/>
  <c r="K386" i="2"/>
  <c r="I386" i="2"/>
  <c r="J418" i="2"/>
  <c r="M418" i="2"/>
  <c r="K418" i="2"/>
  <c r="I418" i="2"/>
  <c r="K442" i="2"/>
  <c r="M442" i="2"/>
  <c r="L442" i="2"/>
  <c r="I442" i="2"/>
  <c r="L559" i="2"/>
  <c r="K559" i="2"/>
  <c r="K915" i="2"/>
  <c r="L915" i="2"/>
  <c r="K999" i="2"/>
  <c r="L999" i="2"/>
  <c r="M1008" i="2"/>
  <c r="J1008" i="2"/>
  <c r="I35" i="2"/>
  <c r="M39" i="2"/>
  <c r="I40" i="2"/>
  <c r="M43" i="2"/>
  <c r="L44" i="2"/>
  <c r="I59" i="2"/>
  <c r="M63" i="2"/>
  <c r="M77" i="2"/>
  <c r="I78" i="2"/>
  <c r="M90" i="2"/>
  <c r="L91" i="2"/>
  <c r="M106" i="2"/>
  <c r="L107" i="2"/>
  <c r="I121" i="2"/>
  <c r="M129" i="2"/>
  <c r="I130" i="2"/>
  <c r="I137" i="2"/>
  <c r="M144" i="2"/>
  <c r="I145" i="2"/>
  <c r="I153" i="2"/>
  <c r="K162" i="2"/>
  <c r="I169" i="2"/>
  <c r="K178" i="2"/>
  <c r="L185" i="2"/>
  <c r="K186" i="2"/>
  <c r="M192" i="2"/>
  <c r="I193" i="2"/>
  <c r="I201" i="2"/>
  <c r="K210" i="2"/>
  <c r="L217" i="2"/>
  <c r="K218" i="2"/>
  <c r="M221" i="2"/>
  <c r="L225" i="2"/>
  <c r="I226" i="2"/>
  <c r="I233" i="2"/>
  <c r="M240" i="2"/>
  <c r="I241" i="2"/>
  <c r="L249" i="2"/>
  <c r="M253" i="2"/>
  <c r="K255" i="2"/>
  <c r="L257" i="2"/>
  <c r="L273" i="2"/>
  <c r="K274" i="2"/>
  <c r="K276" i="2"/>
  <c r="M292" i="2"/>
  <c r="K292" i="2"/>
  <c r="M293" i="2"/>
  <c r="J326" i="2"/>
  <c r="K326" i="2"/>
  <c r="I326" i="2"/>
  <c r="M353" i="2"/>
  <c r="L353" i="2"/>
  <c r="I353" i="2"/>
  <c r="M401" i="2"/>
  <c r="L436" i="2"/>
  <c r="J436" i="2"/>
  <c r="L471" i="2"/>
  <c r="K471" i="2"/>
  <c r="L527" i="2"/>
  <c r="K527" i="2"/>
  <c r="L634" i="2"/>
  <c r="M634" i="2"/>
  <c r="L640" i="2"/>
  <c r="K640" i="2"/>
  <c r="L643" i="2"/>
  <c r="M643" i="2"/>
  <c r="M78" i="2"/>
  <c r="M193" i="2"/>
  <c r="M226" i="2"/>
  <c r="K321" i="2"/>
  <c r="M321" i="2"/>
  <c r="L321" i="2"/>
  <c r="I321" i="2"/>
  <c r="K682" i="2"/>
  <c r="L682" i="2"/>
  <c r="L736" i="2"/>
  <c r="J736" i="2"/>
  <c r="L910" i="2"/>
  <c r="M910" i="2"/>
  <c r="I910" i="2"/>
  <c r="L27" i="2"/>
  <c r="J28" i="2"/>
  <c r="I31" i="2"/>
  <c r="K32" i="2"/>
  <c r="J33" i="2"/>
  <c r="L36" i="2"/>
  <c r="L40" i="2"/>
  <c r="M46" i="2"/>
  <c r="L47" i="2"/>
  <c r="K50" i="2"/>
  <c r="I51" i="2"/>
  <c r="K52" i="2"/>
  <c r="J53" i="2"/>
  <c r="K54" i="2"/>
  <c r="I55" i="2"/>
  <c r="K56" i="2"/>
  <c r="J57" i="2"/>
  <c r="L60" i="2"/>
  <c r="M66" i="2"/>
  <c r="L67" i="2"/>
  <c r="J68" i="2"/>
  <c r="K70" i="2"/>
  <c r="L71" i="2"/>
  <c r="J74" i="2"/>
  <c r="I76" i="2"/>
  <c r="K77" i="2"/>
  <c r="I80" i="2"/>
  <c r="K83" i="2"/>
  <c r="J85" i="2"/>
  <c r="L86" i="2"/>
  <c r="J87" i="2"/>
  <c r="L94" i="2"/>
  <c r="J95" i="2"/>
  <c r="K97" i="2"/>
  <c r="L98" i="2"/>
  <c r="J99" i="2"/>
  <c r="J101" i="2"/>
  <c r="L102" i="2"/>
  <c r="J103" i="2"/>
  <c r="L110" i="2"/>
  <c r="J111" i="2"/>
  <c r="K113" i="2"/>
  <c r="J119" i="2"/>
  <c r="L121" i="2"/>
  <c r="K122" i="2"/>
  <c r="K123" i="2"/>
  <c r="J126" i="2"/>
  <c r="I128" i="2"/>
  <c r="K129" i="2"/>
  <c r="L131" i="2"/>
  <c r="I132" i="2"/>
  <c r="L137" i="2"/>
  <c r="K138" i="2"/>
  <c r="K139" i="2"/>
  <c r="K140" i="2"/>
  <c r="I142" i="2"/>
  <c r="L145" i="2"/>
  <c r="J146" i="2"/>
  <c r="J151" i="2"/>
  <c r="L153" i="2"/>
  <c r="K154" i="2"/>
  <c r="K155" i="2"/>
  <c r="I158" i="2"/>
  <c r="M160" i="2"/>
  <c r="I161" i="2"/>
  <c r="J167" i="2"/>
  <c r="L169" i="2"/>
  <c r="K170" i="2"/>
  <c r="K171" i="2"/>
  <c r="I174" i="2"/>
  <c r="M176" i="2"/>
  <c r="I177" i="2"/>
  <c r="M178" i="2"/>
  <c r="I180" i="2"/>
  <c r="J185" i="2"/>
  <c r="J187" i="2"/>
  <c r="I190" i="2"/>
  <c r="L193" i="2"/>
  <c r="J194" i="2"/>
  <c r="J199" i="2"/>
  <c r="L201" i="2"/>
  <c r="K202" i="2"/>
  <c r="K203" i="2"/>
  <c r="J206" i="2"/>
  <c r="M208" i="2"/>
  <c r="I209" i="2"/>
  <c r="J217" i="2"/>
  <c r="J219" i="2"/>
  <c r="J224" i="2"/>
  <c r="J225" i="2"/>
  <c r="L227" i="2"/>
  <c r="I228" i="2"/>
  <c r="L233" i="2"/>
  <c r="K234" i="2"/>
  <c r="K235" i="2"/>
  <c r="K236" i="2"/>
  <c r="I238" i="2"/>
  <c r="L241" i="2"/>
  <c r="J242" i="2"/>
  <c r="K247" i="2"/>
  <c r="J257" i="2"/>
  <c r="M257" i="2"/>
  <c r="L261" i="2"/>
  <c r="J264" i="2"/>
  <c r="J278" i="2"/>
  <c r="K278" i="2"/>
  <c r="I278" i="2"/>
  <c r="L282" i="2"/>
  <c r="K282" i="2"/>
  <c r="J290" i="2"/>
  <c r="M290" i="2"/>
  <c r="K290" i="2"/>
  <c r="J306" i="2"/>
  <c r="M306" i="2"/>
  <c r="K306" i="2"/>
  <c r="I306" i="2"/>
  <c r="M357" i="2"/>
  <c r="I357" i="2"/>
  <c r="K369" i="2"/>
  <c r="M369" i="2"/>
  <c r="L369" i="2"/>
  <c r="I369" i="2"/>
  <c r="M376" i="2"/>
  <c r="I376" i="2"/>
  <c r="J410" i="2"/>
  <c r="K410" i="2"/>
  <c r="K478" i="2"/>
  <c r="M478" i="2"/>
  <c r="L478" i="2"/>
  <c r="I478" i="2"/>
  <c r="K538" i="2"/>
  <c r="M538" i="2"/>
  <c r="L538" i="2"/>
  <c r="I538" i="2"/>
  <c r="K542" i="2"/>
  <c r="M542" i="2"/>
  <c r="L542" i="2"/>
  <c r="I542" i="2"/>
  <c r="M305" i="2"/>
  <c r="J330" i="2"/>
  <c r="L331" i="2"/>
  <c r="J338" i="2"/>
  <c r="J358" i="2"/>
  <c r="M385" i="2"/>
  <c r="K401" i="2"/>
  <c r="M417" i="2"/>
  <c r="K474" i="2"/>
  <c r="K498" i="2"/>
  <c r="K502" i="2"/>
  <c r="K530" i="2"/>
  <c r="K534" i="2"/>
  <c r="K562" i="2"/>
  <c r="K566" i="2"/>
  <c r="K574" i="2"/>
  <c r="I574" i="2"/>
  <c r="K582" i="2"/>
  <c r="M582" i="2"/>
  <c r="L582" i="2"/>
  <c r="K610" i="2"/>
  <c r="M610" i="2"/>
  <c r="I610" i="2"/>
  <c r="K686" i="2"/>
  <c r="L686" i="2"/>
  <c r="K695" i="2"/>
  <c r="K707" i="2"/>
  <c r="J710" i="2"/>
  <c r="L710" i="2"/>
  <c r="J714" i="2"/>
  <c r="L714" i="2"/>
  <c r="J718" i="2"/>
  <c r="L718" i="2"/>
  <c r="J722" i="2"/>
  <c r="L722" i="2"/>
  <c r="K889" i="2"/>
  <c r="J889" i="2"/>
  <c r="L283" i="2"/>
  <c r="K289" i="2"/>
  <c r="K305" i="2"/>
  <c r="I309" i="2"/>
  <c r="J310" i="2"/>
  <c r="J322" i="2"/>
  <c r="K330" i="2"/>
  <c r="M337" i="2"/>
  <c r="I338" i="2"/>
  <c r="I344" i="2"/>
  <c r="J346" i="2"/>
  <c r="J354" i="2"/>
  <c r="I358" i="2"/>
  <c r="I360" i="2"/>
  <c r="J362" i="2"/>
  <c r="L366" i="2"/>
  <c r="J370" i="2"/>
  <c r="K385" i="2"/>
  <c r="K388" i="2"/>
  <c r="I389" i="2"/>
  <c r="J390" i="2"/>
  <c r="I401" i="2"/>
  <c r="I405" i="2"/>
  <c r="J406" i="2"/>
  <c r="K417" i="2"/>
  <c r="J443" i="2"/>
  <c r="K454" i="2"/>
  <c r="K470" i="2"/>
  <c r="I474" i="2"/>
  <c r="K487" i="2"/>
  <c r="K490" i="2"/>
  <c r="K494" i="2"/>
  <c r="I498" i="2"/>
  <c r="I502" i="2"/>
  <c r="K519" i="2"/>
  <c r="K522" i="2"/>
  <c r="K526" i="2"/>
  <c r="I530" i="2"/>
  <c r="I534" i="2"/>
  <c r="K551" i="2"/>
  <c r="K554" i="2"/>
  <c r="K558" i="2"/>
  <c r="I562" i="2"/>
  <c r="I566" i="2"/>
  <c r="J573" i="2"/>
  <c r="L574" i="2"/>
  <c r="K609" i="2"/>
  <c r="J609" i="2"/>
  <c r="K619" i="2"/>
  <c r="M619" i="2"/>
  <c r="L619" i="2"/>
  <c r="I619" i="2"/>
  <c r="K623" i="2"/>
  <c r="M623" i="2"/>
  <c r="L623" i="2"/>
  <c r="I623" i="2"/>
  <c r="L628" i="2"/>
  <c r="K642" i="2"/>
  <c r="M642" i="2"/>
  <c r="I642" i="2"/>
  <c r="K694" i="2"/>
  <c r="L694" i="2"/>
  <c r="I694" i="2"/>
  <c r="K757" i="2"/>
  <c r="I757" i="2"/>
  <c r="L781" i="2"/>
  <c r="M781" i="2"/>
  <c r="I781" i="2"/>
  <c r="L785" i="2"/>
  <c r="M785" i="2"/>
  <c r="I785" i="2"/>
  <c r="L789" i="2"/>
  <c r="M789" i="2"/>
  <c r="I789" i="2"/>
  <c r="L813" i="2"/>
  <c r="M813" i="2"/>
  <c r="I813" i="2"/>
  <c r="L817" i="2"/>
  <c r="M817" i="2"/>
  <c r="I817" i="2"/>
  <c r="L821" i="2"/>
  <c r="M821" i="2"/>
  <c r="I821" i="2"/>
  <c r="J845" i="2"/>
  <c r="M845" i="2"/>
  <c r="L861" i="2"/>
  <c r="M861" i="2"/>
  <c r="I861" i="2"/>
  <c r="L865" i="2"/>
  <c r="M865" i="2"/>
  <c r="I865" i="2"/>
  <c r="L869" i="2"/>
  <c r="M869" i="2"/>
  <c r="I869" i="2"/>
  <c r="K873" i="2"/>
  <c r="J873" i="2"/>
  <c r="L267" i="2"/>
  <c r="K271" i="2"/>
  <c r="J272" i="2"/>
  <c r="J273" i="2"/>
  <c r="K275" i="2"/>
  <c r="L277" i="2"/>
  <c r="L285" i="2"/>
  <c r="L286" i="2"/>
  <c r="I289" i="2"/>
  <c r="J294" i="2"/>
  <c r="K295" i="2"/>
  <c r="M297" i="2"/>
  <c r="J300" i="2"/>
  <c r="I305" i="2"/>
  <c r="I310" i="2"/>
  <c r="J314" i="2"/>
  <c r="J321" i="2"/>
  <c r="I322" i="2"/>
  <c r="K323" i="2"/>
  <c r="J328" i="2"/>
  <c r="J332" i="2"/>
  <c r="K335" i="2"/>
  <c r="J336" i="2"/>
  <c r="K337" i="2"/>
  <c r="K338" i="2"/>
  <c r="K346" i="2"/>
  <c r="K351" i="2"/>
  <c r="J353" i="2"/>
  <c r="I354" i="2"/>
  <c r="K355" i="2"/>
  <c r="L357" i="2"/>
  <c r="K358" i="2"/>
  <c r="K362" i="2"/>
  <c r="J369" i="2"/>
  <c r="I370" i="2"/>
  <c r="K371" i="2"/>
  <c r="J376" i="2"/>
  <c r="J380" i="2"/>
  <c r="I385" i="2"/>
  <c r="I390" i="2"/>
  <c r="J394" i="2"/>
  <c r="L395" i="2"/>
  <c r="L401" i="2"/>
  <c r="J402" i="2"/>
  <c r="I406" i="2"/>
  <c r="M409" i="2"/>
  <c r="J412" i="2"/>
  <c r="J413" i="2"/>
  <c r="I417" i="2"/>
  <c r="J422" i="2"/>
  <c r="K423" i="2"/>
  <c r="M425" i="2"/>
  <c r="K428" i="2"/>
  <c r="L430" i="2"/>
  <c r="M434" i="2"/>
  <c r="J442" i="2"/>
  <c r="I443" i="2"/>
  <c r="K444" i="2"/>
  <c r="L446" i="2"/>
  <c r="K456" i="2"/>
  <c r="M457" i="2"/>
  <c r="I461" i="2"/>
  <c r="K466" i="2"/>
  <c r="I470" i="2"/>
  <c r="L474" i="2"/>
  <c r="K482" i="2"/>
  <c r="K486" i="2"/>
  <c r="I490" i="2"/>
  <c r="I494" i="2"/>
  <c r="L498" i="2"/>
  <c r="L502" i="2"/>
  <c r="K504" i="2"/>
  <c r="K514" i="2"/>
  <c r="K518" i="2"/>
  <c r="I522" i="2"/>
  <c r="I526" i="2"/>
  <c r="L530" i="2"/>
  <c r="L534" i="2"/>
  <c r="K536" i="2"/>
  <c r="K546" i="2"/>
  <c r="K550" i="2"/>
  <c r="I554" i="2"/>
  <c r="I558" i="2"/>
  <c r="L562" i="2"/>
  <c r="L566" i="2"/>
  <c r="K568" i="2"/>
  <c r="K570" i="2"/>
  <c r="I570" i="2"/>
  <c r="M574" i="2"/>
  <c r="M579" i="2"/>
  <c r="K580" i="2"/>
  <c r="J580" i="2"/>
  <c r="L602" i="2"/>
  <c r="M602" i="2"/>
  <c r="L608" i="2"/>
  <c r="K608" i="2"/>
  <c r="M615" i="2"/>
  <c r="K641" i="2"/>
  <c r="J641" i="2"/>
  <c r="K651" i="2"/>
  <c r="M651" i="2"/>
  <c r="L651" i="2"/>
  <c r="I651" i="2"/>
  <c r="K655" i="2"/>
  <c r="M655" i="2"/>
  <c r="L655" i="2"/>
  <c r="I655" i="2"/>
  <c r="L660" i="2"/>
  <c r="L674" i="2"/>
  <c r="M674" i="2"/>
  <c r="K678" i="2"/>
  <c r="L678" i="2"/>
  <c r="K690" i="2"/>
  <c r="L690" i="2"/>
  <c r="L697" i="2"/>
  <c r="M697" i="2"/>
  <c r="I697" i="2"/>
  <c r="L701" i="2"/>
  <c r="M701" i="2"/>
  <c r="I701" i="2"/>
  <c r="L705" i="2"/>
  <c r="M705" i="2"/>
  <c r="I705" i="2"/>
  <c r="L709" i="2"/>
  <c r="M709" i="2"/>
  <c r="I709" i="2"/>
  <c r="L713" i="2"/>
  <c r="M713" i="2"/>
  <c r="I713" i="2"/>
  <c r="L717" i="2"/>
  <c r="M717" i="2"/>
  <c r="I717" i="2"/>
  <c r="L721" i="2"/>
  <c r="M721" i="2"/>
  <c r="I721" i="2"/>
  <c r="L725" i="2"/>
  <c r="M725" i="2"/>
  <c r="I725" i="2"/>
  <c r="L748" i="2"/>
  <c r="J748" i="2"/>
  <c r="J583" i="2"/>
  <c r="L586" i="2"/>
  <c r="J587" i="2"/>
  <c r="L600" i="2"/>
  <c r="K601" i="2"/>
  <c r="K611" i="2"/>
  <c r="K615" i="2"/>
  <c r="M618" i="2"/>
  <c r="L627" i="2"/>
  <c r="L631" i="2"/>
  <c r="L632" i="2"/>
  <c r="K633" i="2"/>
  <c r="K634" i="2"/>
  <c r="K643" i="2"/>
  <c r="K647" i="2"/>
  <c r="M650" i="2"/>
  <c r="L659" i="2"/>
  <c r="L667" i="2"/>
  <c r="L671" i="2"/>
  <c r="L672" i="2"/>
  <c r="K673" i="2"/>
  <c r="M677" i="2"/>
  <c r="M681" i="2"/>
  <c r="M685" i="2"/>
  <c r="M689" i="2"/>
  <c r="K698" i="2"/>
  <c r="K702" i="2"/>
  <c r="K706" i="2"/>
  <c r="M708" i="2"/>
  <c r="K710" i="2"/>
  <c r="K714" i="2"/>
  <c r="K718" i="2"/>
  <c r="K722" i="2"/>
  <c r="M724" i="2"/>
  <c r="M737" i="2"/>
  <c r="M749" i="2"/>
  <c r="K762" i="2"/>
  <c r="L762" i="2"/>
  <c r="K780" i="2"/>
  <c r="J780" i="2"/>
  <c r="K788" i="2"/>
  <c r="J788" i="2"/>
  <c r="K794" i="2"/>
  <c r="L794" i="2"/>
  <c r="K812" i="2"/>
  <c r="J812" i="2"/>
  <c r="K820" i="2"/>
  <c r="J820" i="2"/>
  <c r="K826" i="2"/>
  <c r="L826" i="2"/>
  <c r="K844" i="2"/>
  <c r="L844" i="2"/>
  <c r="K864" i="2"/>
  <c r="J864" i="2"/>
  <c r="L882" i="2"/>
  <c r="M882" i="2"/>
  <c r="I882" i="2"/>
  <c r="L888" i="2"/>
  <c r="K888" i="2"/>
  <c r="I583" i="2"/>
  <c r="J586" i="2"/>
  <c r="M586" i="2"/>
  <c r="I587" i="2"/>
  <c r="L589" i="2"/>
  <c r="M593" i="2"/>
  <c r="M599" i="2"/>
  <c r="K600" i="2"/>
  <c r="J601" i="2"/>
  <c r="K603" i="2"/>
  <c r="K605" i="2"/>
  <c r="K607" i="2"/>
  <c r="I611" i="2"/>
  <c r="I615" i="2"/>
  <c r="L618" i="2"/>
  <c r="L624" i="2"/>
  <c r="K625" i="2"/>
  <c r="K626" i="2"/>
  <c r="M627" i="2"/>
  <c r="M631" i="2"/>
  <c r="K632" i="2"/>
  <c r="J633" i="2"/>
  <c r="I634" i="2"/>
  <c r="K635" i="2"/>
  <c r="K637" i="2"/>
  <c r="K639" i="2"/>
  <c r="I643" i="2"/>
  <c r="I647" i="2"/>
  <c r="L650" i="2"/>
  <c r="L656" i="2"/>
  <c r="K657" i="2"/>
  <c r="K658" i="2"/>
  <c r="M659" i="2"/>
  <c r="L664" i="2"/>
  <c r="K665" i="2"/>
  <c r="K666" i="2"/>
  <c r="M667" i="2"/>
  <c r="M671" i="2"/>
  <c r="K672" i="2"/>
  <c r="J673" i="2"/>
  <c r="J675" i="2"/>
  <c r="L698" i="2"/>
  <c r="L702" i="2"/>
  <c r="L706" i="2"/>
  <c r="L732" i="2"/>
  <c r="J732" i="2"/>
  <c r="L752" i="2"/>
  <c r="J752" i="2"/>
  <c r="L765" i="2"/>
  <c r="M765" i="2"/>
  <c r="I765" i="2"/>
  <c r="L769" i="2"/>
  <c r="M769" i="2"/>
  <c r="I769" i="2"/>
  <c r="L773" i="2"/>
  <c r="M773" i="2"/>
  <c r="I773" i="2"/>
  <c r="L797" i="2"/>
  <c r="M797" i="2"/>
  <c r="I797" i="2"/>
  <c r="L801" i="2"/>
  <c r="M801" i="2"/>
  <c r="I801" i="2"/>
  <c r="L805" i="2"/>
  <c r="M805" i="2"/>
  <c r="I805" i="2"/>
  <c r="L829" i="2"/>
  <c r="M829" i="2"/>
  <c r="I829" i="2"/>
  <c r="L833" i="2"/>
  <c r="M833" i="2"/>
  <c r="I833" i="2"/>
  <c r="L837" i="2"/>
  <c r="M837" i="2"/>
  <c r="I837" i="2"/>
  <c r="K851" i="2"/>
  <c r="I851" i="2"/>
  <c r="K867" i="2"/>
  <c r="K871" i="2"/>
  <c r="K881" i="2"/>
  <c r="J881" i="2"/>
  <c r="J582" i="2"/>
  <c r="K587" i="2"/>
  <c r="L610" i="2"/>
  <c r="M630" i="2"/>
  <c r="L642" i="2"/>
  <c r="K669" i="2"/>
  <c r="J678" i="2"/>
  <c r="J680" i="2"/>
  <c r="J682" i="2"/>
  <c r="J684" i="2"/>
  <c r="J686" i="2"/>
  <c r="J690" i="2"/>
  <c r="J694" i="2"/>
  <c r="L704" i="2"/>
  <c r="L716" i="2"/>
  <c r="L720" i="2"/>
  <c r="K764" i="2"/>
  <c r="J764" i="2"/>
  <c r="K772" i="2"/>
  <c r="J772" i="2"/>
  <c r="K778" i="2"/>
  <c r="L778" i="2"/>
  <c r="K796" i="2"/>
  <c r="J796" i="2"/>
  <c r="K804" i="2"/>
  <c r="J804" i="2"/>
  <c r="K810" i="2"/>
  <c r="L810" i="2"/>
  <c r="K828" i="2"/>
  <c r="J828" i="2"/>
  <c r="K836" i="2"/>
  <c r="J836" i="2"/>
  <c r="K842" i="2"/>
  <c r="L842" i="2"/>
  <c r="K850" i="2"/>
  <c r="J850" i="2"/>
  <c r="L874" i="2"/>
  <c r="M874" i="2"/>
  <c r="I874" i="2"/>
  <c r="M875" i="2"/>
  <c r="L880" i="2"/>
  <c r="K880" i="2"/>
  <c r="L890" i="2"/>
  <c r="M890" i="2"/>
  <c r="I890" i="2"/>
  <c r="M891" i="2"/>
  <c r="K758" i="2"/>
  <c r="K766" i="2"/>
  <c r="K770" i="2"/>
  <c r="K774" i="2"/>
  <c r="K782" i="2"/>
  <c r="K786" i="2"/>
  <c r="K790" i="2"/>
  <c r="K798" i="2"/>
  <c r="K802" i="2"/>
  <c r="K806" i="2"/>
  <c r="K814" i="2"/>
  <c r="K818" i="2"/>
  <c r="K822" i="2"/>
  <c r="K830" i="2"/>
  <c r="K834" i="2"/>
  <c r="K838" i="2"/>
  <c r="K862" i="2"/>
  <c r="K866" i="2"/>
  <c r="K868" i="2"/>
  <c r="K870" i="2"/>
  <c r="K875" i="2"/>
  <c r="L878" i="2"/>
  <c r="M879" i="2"/>
  <c r="K883" i="2"/>
  <c r="L886" i="2"/>
  <c r="M887" i="2"/>
  <c r="K891" i="2"/>
  <c r="L894" i="2"/>
  <c r="M894" i="2"/>
  <c r="K895" i="2"/>
  <c r="L895" i="2"/>
  <c r="I895" i="2"/>
  <c r="L918" i="2"/>
  <c r="M918" i="2"/>
  <c r="I918" i="2"/>
  <c r="L922" i="2"/>
  <c r="M922" i="2"/>
  <c r="I922" i="2"/>
  <c r="L926" i="2"/>
  <c r="M926" i="2"/>
  <c r="I926" i="2"/>
  <c r="L930" i="2"/>
  <c r="M930" i="2"/>
  <c r="I930" i="2"/>
  <c r="L975" i="2"/>
  <c r="M975" i="2"/>
  <c r="I975" i="2"/>
  <c r="K1002" i="2"/>
  <c r="L1002" i="2"/>
  <c r="L1022" i="2"/>
  <c r="M1044" i="2"/>
  <c r="I1044" i="2"/>
  <c r="L729" i="2"/>
  <c r="J730" i="2"/>
  <c r="L733" i="2"/>
  <c r="J734" i="2"/>
  <c r="M736" i="2"/>
  <c r="L737" i="2"/>
  <c r="J738" i="2"/>
  <c r="L740" i="2"/>
  <c r="L741" i="2"/>
  <c r="J742" i="2"/>
  <c r="L745" i="2"/>
  <c r="J746" i="2"/>
  <c r="L749" i="2"/>
  <c r="J750" i="2"/>
  <c r="M752" i="2"/>
  <c r="J756" i="2"/>
  <c r="M756" i="2"/>
  <c r="L758" i="2"/>
  <c r="L766" i="2"/>
  <c r="L770" i="2"/>
  <c r="L774" i="2"/>
  <c r="L782" i="2"/>
  <c r="L786" i="2"/>
  <c r="L790" i="2"/>
  <c r="L798" i="2"/>
  <c r="L802" i="2"/>
  <c r="L806" i="2"/>
  <c r="L814" i="2"/>
  <c r="L818" i="2"/>
  <c r="L822" i="2"/>
  <c r="L830" i="2"/>
  <c r="L834" i="2"/>
  <c r="L838" i="2"/>
  <c r="K854" i="2"/>
  <c r="K856" i="2"/>
  <c r="I857" i="2"/>
  <c r="K858" i="2"/>
  <c r="K859" i="2"/>
  <c r="L862" i="2"/>
  <c r="L866" i="2"/>
  <c r="L870" i="2"/>
  <c r="I875" i="2"/>
  <c r="I878" i="2"/>
  <c r="K879" i="2"/>
  <c r="I883" i="2"/>
  <c r="I886" i="2"/>
  <c r="K887" i="2"/>
  <c r="I891" i="2"/>
  <c r="I894" i="2"/>
  <c r="M895" i="2"/>
  <c r="K899" i="2"/>
  <c r="M899" i="2"/>
  <c r="L899" i="2"/>
  <c r="I899" i="2"/>
  <c r="M917" i="2"/>
  <c r="J917" i="2"/>
  <c r="J970" i="2"/>
  <c r="L986" i="2"/>
  <c r="M986" i="2"/>
  <c r="I986" i="2"/>
  <c r="L989" i="2"/>
  <c r="J989" i="2"/>
  <c r="K995" i="2"/>
  <c r="L995" i="2"/>
  <c r="K1006" i="2"/>
  <c r="L1006" i="2"/>
  <c r="I729" i="2"/>
  <c r="J760" i="2"/>
  <c r="J776" i="2"/>
  <c r="J792" i="2"/>
  <c r="J808" i="2"/>
  <c r="J810" i="2"/>
  <c r="J824" i="2"/>
  <c r="J840" i="2"/>
  <c r="J844" i="2"/>
  <c r="L846" i="2"/>
  <c r="L850" i="2"/>
  <c r="J852" i="2"/>
  <c r="L854" i="2"/>
  <c r="L858" i="2"/>
  <c r="J874" i="2"/>
  <c r="L875" i="2"/>
  <c r="M878" i="2"/>
  <c r="I879" i="2"/>
  <c r="J879" i="2" s="1"/>
  <c r="J882" i="2"/>
  <c r="L883" i="2"/>
  <c r="M886" i="2"/>
  <c r="I887" i="2"/>
  <c r="J890" i="2"/>
  <c r="L891" i="2"/>
  <c r="L902" i="2"/>
  <c r="M902" i="2"/>
  <c r="I902" i="2"/>
  <c r="M903" i="2"/>
  <c r="K907" i="2"/>
  <c r="M907" i="2"/>
  <c r="L907" i="2"/>
  <c r="I907" i="2"/>
  <c r="J927" i="2"/>
  <c r="L927" i="2"/>
  <c r="J931" i="2"/>
  <c r="L931" i="2"/>
  <c r="J976" i="2"/>
  <c r="L976" i="2"/>
  <c r="L1009" i="2"/>
  <c r="M1009" i="2"/>
  <c r="I1009" i="2"/>
  <c r="K1018" i="2"/>
  <c r="L1018" i="2"/>
  <c r="K1037" i="2"/>
  <c r="M1037" i="2"/>
  <c r="I1037" i="2"/>
  <c r="K903" i="2"/>
  <c r="K911" i="2"/>
  <c r="K919" i="2"/>
  <c r="K923" i="2"/>
  <c r="K927" i="2"/>
  <c r="K931" i="2"/>
  <c r="M933" i="2"/>
  <c r="L934" i="2"/>
  <c r="J935" i="2"/>
  <c r="L938" i="2"/>
  <c r="L942" i="2"/>
  <c r="L946" i="2"/>
  <c r="L949" i="2"/>
  <c r="L962" i="2"/>
  <c r="L967" i="2"/>
  <c r="L971" i="2"/>
  <c r="K976" i="2"/>
  <c r="K978" i="2"/>
  <c r="L979" i="2"/>
  <c r="I984" i="2"/>
  <c r="K987" i="2"/>
  <c r="M989" i="2"/>
  <c r="L990" i="2"/>
  <c r="J991" i="2"/>
  <c r="K992" i="2"/>
  <c r="K1010" i="2"/>
  <c r="K1011" i="2"/>
  <c r="L1040" i="2"/>
  <c r="M1041" i="2"/>
  <c r="K1045" i="2"/>
  <c r="I903" i="2"/>
  <c r="I911" i="2"/>
  <c r="L919" i="2"/>
  <c r="I967" i="2"/>
  <c r="K968" i="2"/>
  <c r="I971" i="2"/>
  <c r="K972" i="2"/>
  <c r="K982" i="2"/>
  <c r="K984" i="2"/>
  <c r="L987" i="2"/>
  <c r="L1010" i="2"/>
  <c r="K1032" i="2"/>
  <c r="I1040" i="2"/>
  <c r="K1041" i="2"/>
  <c r="L1045" i="2"/>
  <c r="J894" i="2"/>
  <c r="L896" i="2"/>
  <c r="K897" i="2"/>
  <c r="L898" i="2"/>
  <c r="J899" i="2"/>
  <c r="J902" i="2"/>
  <c r="L903" i="2"/>
  <c r="L904" i="2"/>
  <c r="K905" i="2"/>
  <c r="L906" i="2"/>
  <c r="J907" i="2"/>
  <c r="J910" i="2"/>
  <c r="L911" i="2"/>
  <c r="L912" i="2"/>
  <c r="K913" i="2"/>
  <c r="J914" i="2"/>
  <c r="J915" i="2"/>
  <c r="L925" i="2"/>
  <c r="M934" i="2"/>
  <c r="L935" i="2"/>
  <c r="M938" i="2"/>
  <c r="L939" i="2"/>
  <c r="M942" i="2"/>
  <c r="L943" i="2"/>
  <c r="M946" i="2"/>
  <c r="L947" i="2"/>
  <c r="J949" i="2"/>
  <c r="I950" i="2"/>
  <c r="K951" i="2"/>
  <c r="K955" i="2"/>
  <c r="I958" i="2"/>
  <c r="K959" i="2"/>
  <c r="J962" i="2"/>
  <c r="I963" i="2"/>
  <c r="K964" i="2"/>
  <c r="K965" i="2"/>
  <c r="M967" i="2"/>
  <c r="L968" i="2"/>
  <c r="M971" i="2"/>
  <c r="L972" i="2"/>
  <c r="M979" i="2"/>
  <c r="I980" i="2"/>
  <c r="J981" i="2"/>
  <c r="I982" i="2"/>
  <c r="M990" i="2"/>
  <c r="L994" i="2"/>
  <c r="J995" i="2"/>
  <c r="M997" i="2"/>
  <c r="L998" i="2"/>
  <c r="J999" i="2"/>
  <c r="J1002" i="2"/>
  <c r="J1004" i="2"/>
  <c r="L1005" i="2"/>
  <c r="J1006" i="2"/>
  <c r="J1012" i="2"/>
  <c r="M1016" i="2"/>
  <c r="L1017" i="2"/>
  <c r="J1018" i="2"/>
  <c r="L1020" i="2"/>
  <c r="L1021" i="2"/>
  <c r="J1022" i="2"/>
  <c r="I1024" i="2"/>
  <c r="K1025" i="2"/>
  <c r="M1027" i="2"/>
  <c r="L1028" i="2"/>
  <c r="J1029" i="2"/>
  <c r="M1035" i="2"/>
  <c r="L1036" i="2"/>
  <c r="J1037" i="2"/>
  <c r="I1041" i="2"/>
  <c r="K1043" i="2"/>
  <c r="J54" i="2"/>
  <c r="K61" i="2"/>
  <c r="J66" i="2"/>
  <c r="M79" i="2"/>
  <c r="I79" i="2"/>
  <c r="L82" i="2"/>
  <c r="J96" i="2"/>
  <c r="M96" i="2"/>
  <c r="I96" i="2"/>
  <c r="L96" i="2"/>
  <c r="L172" i="2"/>
  <c r="J172" i="2"/>
  <c r="I172" i="2"/>
  <c r="M172" i="2"/>
  <c r="I200" i="2"/>
  <c r="M200" i="2"/>
  <c r="L256" i="2"/>
  <c r="I256" i="2"/>
  <c r="K256" i="2"/>
  <c r="J256" i="2"/>
  <c r="L308" i="2"/>
  <c r="J308" i="2"/>
  <c r="I308" i="2"/>
  <c r="M308" i="2"/>
  <c r="K308" i="2"/>
  <c r="O17" i="2"/>
  <c r="S17" i="2"/>
  <c r="J27" i="2"/>
  <c r="I28" i="2"/>
  <c r="M28" i="2"/>
  <c r="L29" i="2"/>
  <c r="K30" i="2"/>
  <c r="J31" i="2"/>
  <c r="I32" i="2"/>
  <c r="M32" i="2"/>
  <c r="L33" i="2"/>
  <c r="K34" i="2"/>
  <c r="J35" i="2"/>
  <c r="I36" i="2"/>
  <c r="M36" i="2"/>
  <c r="L37" i="2"/>
  <c r="K38" i="2"/>
  <c r="J39" i="2"/>
  <c r="L41" i="2"/>
  <c r="K42" i="2"/>
  <c r="J43" i="2"/>
  <c r="I44" i="2"/>
  <c r="L45" i="2"/>
  <c r="J47" i="2"/>
  <c r="I48" i="2"/>
  <c r="M48" i="2"/>
  <c r="L49" i="2"/>
  <c r="J51" i="2"/>
  <c r="I52" i="2"/>
  <c r="M52" i="2"/>
  <c r="L53" i="2"/>
  <c r="J55" i="2"/>
  <c r="I56" i="2"/>
  <c r="M56" i="2"/>
  <c r="L57" i="2"/>
  <c r="J59" i="2"/>
  <c r="I60" i="2"/>
  <c r="M60" i="2"/>
  <c r="L61" i="2"/>
  <c r="J63" i="2"/>
  <c r="I64" i="2"/>
  <c r="M64" i="2"/>
  <c r="L65" i="2"/>
  <c r="J67" i="2"/>
  <c r="I68" i="2"/>
  <c r="M68" i="2"/>
  <c r="L69" i="2"/>
  <c r="J71" i="2"/>
  <c r="M72" i="2"/>
  <c r="I73" i="2"/>
  <c r="K74" i="2"/>
  <c r="M75" i="2"/>
  <c r="I75" i="2"/>
  <c r="L75" i="2"/>
  <c r="L78" i="2"/>
  <c r="J80" i="2"/>
  <c r="K81" i="2"/>
  <c r="L81" i="2"/>
  <c r="M82" i="2"/>
  <c r="J84" i="2"/>
  <c r="L84" i="2"/>
  <c r="M84" i="2"/>
  <c r="K93" i="2"/>
  <c r="M97" i="2"/>
  <c r="I97" i="2"/>
  <c r="L97" i="2"/>
  <c r="J100" i="2"/>
  <c r="M100" i="2"/>
  <c r="I100" i="2"/>
  <c r="L100" i="2"/>
  <c r="K109" i="2"/>
  <c r="M113" i="2"/>
  <c r="I113" i="2"/>
  <c r="L113" i="2"/>
  <c r="J134" i="2"/>
  <c r="K134" i="2"/>
  <c r="I134" i="2"/>
  <c r="M134" i="2"/>
  <c r="I136" i="2"/>
  <c r="M136" i="2"/>
  <c r="M179" i="2"/>
  <c r="I179" i="2"/>
  <c r="K179" i="2"/>
  <c r="J179" i="2"/>
  <c r="I181" i="2"/>
  <c r="M181" i="2"/>
  <c r="L181" i="2"/>
  <c r="L188" i="2"/>
  <c r="J188" i="2"/>
  <c r="I188" i="2"/>
  <c r="M188" i="2"/>
  <c r="K191" i="2"/>
  <c r="J214" i="2"/>
  <c r="K214" i="2"/>
  <c r="I214" i="2"/>
  <c r="M214" i="2"/>
  <c r="I216" i="2"/>
  <c r="M216" i="2"/>
  <c r="J230" i="2"/>
  <c r="K230" i="2"/>
  <c r="I230" i="2"/>
  <c r="M230" i="2"/>
  <c r="I232" i="2"/>
  <c r="M232" i="2"/>
  <c r="I269" i="2"/>
  <c r="M269" i="2"/>
  <c r="J269" i="2"/>
  <c r="L295" i="2"/>
  <c r="M315" i="2"/>
  <c r="I315" i="2"/>
  <c r="K315" i="2"/>
  <c r="J315" i="2"/>
  <c r="L315" i="2"/>
  <c r="I381" i="2"/>
  <c r="M381" i="2"/>
  <c r="L381" i="2"/>
  <c r="J381" i="2"/>
  <c r="J414" i="2"/>
  <c r="K414" i="2"/>
  <c r="I414" i="2"/>
  <c r="M414" i="2"/>
  <c r="L414" i="2"/>
  <c r="J467" i="2"/>
  <c r="M467" i="2"/>
  <c r="I467" i="2"/>
  <c r="K467" i="2"/>
  <c r="L467" i="2"/>
  <c r="L712" i="2"/>
  <c r="J712" i="2"/>
  <c r="K49" i="2"/>
  <c r="J62" i="2"/>
  <c r="K65" i="2"/>
  <c r="K69" i="2"/>
  <c r="K72" i="2"/>
  <c r="L79" i="2"/>
  <c r="J112" i="2"/>
  <c r="M112" i="2"/>
  <c r="I112" i="2"/>
  <c r="L112" i="2"/>
  <c r="J118" i="2"/>
  <c r="K118" i="2"/>
  <c r="I118" i="2"/>
  <c r="M118" i="2"/>
  <c r="M147" i="2"/>
  <c r="I147" i="2"/>
  <c r="K147" i="2"/>
  <c r="J147" i="2"/>
  <c r="L156" i="2"/>
  <c r="J156" i="2"/>
  <c r="I156" i="2"/>
  <c r="M156" i="2"/>
  <c r="I165" i="2"/>
  <c r="M165" i="2"/>
  <c r="L165" i="2"/>
  <c r="M243" i="2"/>
  <c r="I243" i="2"/>
  <c r="K243" i="2"/>
  <c r="J243" i="2"/>
  <c r="J431" i="2"/>
  <c r="M431" i="2"/>
  <c r="K431" i="2"/>
  <c r="I431" i="2"/>
  <c r="L431" i="2"/>
  <c r="L646" i="2"/>
  <c r="I646" i="2"/>
  <c r="J646" i="2"/>
  <c r="M646" i="2"/>
  <c r="J1015" i="2"/>
  <c r="I1015" i="2"/>
  <c r="L1015" i="2"/>
  <c r="K1015" i="2"/>
  <c r="P17" i="2"/>
  <c r="L26" i="2"/>
  <c r="K27" i="2"/>
  <c r="I29" i="2"/>
  <c r="M29" i="2"/>
  <c r="L30" i="2"/>
  <c r="K31" i="2"/>
  <c r="J32" i="2"/>
  <c r="I33" i="2"/>
  <c r="M33" i="2"/>
  <c r="L34" i="2"/>
  <c r="K35" i="2"/>
  <c r="J36" i="2"/>
  <c r="I37" i="2"/>
  <c r="M37" i="2"/>
  <c r="L38" i="2"/>
  <c r="K39" i="2"/>
  <c r="J40" i="2"/>
  <c r="I41" i="2"/>
  <c r="M41" i="2"/>
  <c r="L42" i="2"/>
  <c r="K43" i="2"/>
  <c r="J44" i="2"/>
  <c r="I45" i="2"/>
  <c r="M45" i="2"/>
  <c r="L46" i="2"/>
  <c r="K47" i="2"/>
  <c r="J48" i="2"/>
  <c r="I49" i="2"/>
  <c r="M49" i="2"/>
  <c r="L50" i="2"/>
  <c r="K51" i="2"/>
  <c r="J52" i="2"/>
  <c r="I53" i="2"/>
  <c r="M53" i="2"/>
  <c r="L54" i="2"/>
  <c r="K55" i="2"/>
  <c r="J56" i="2"/>
  <c r="I57" i="2"/>
  <c r="M57" i="2"/>
  <c r="L58" i="2"/>
  <c r="K59" i="2"/>
  <c r="J60" i="2"/>
  <c r="I61" i="2"/>
  <c r="M61" i="2"/>
  <c r="L62" i="2"/>
  <c r="K63" i="2"/>
  <c r="J64" i="2"/>
  <c r="I65" i="2"/>
  <c r="M65" i="2"/>
  <c r="L66" i="2"/>
  <c r="K67" i="2"/>
  <c r="I69" i="2"/>
  <c r="M69" i="2"/>
  <c r="L70" i="2"/>
  <c r="K71" i="2"/>
  <c r="I72" i="2"/>
  <c r="J73" i="2"/>
  <c r="L74" i="2"/>
  <c r="J79" i="2"/>
  <c r="K80" i="2"/>
  <c r="M81" i="2"/>
  <c r="I82" i="2"/>
  <c r="M85" i="2"/>
  <c r="I85" i="2"/>
  <c r="L85" i="2"/>
  <c r="J88" i="2"/>
  <c r="M88" i="2"/>
  <c r="I88" i="2"/>
  <c r="L88" i="2"/>
  <c r="K96" i="2"/>
  <c r="M101" i="2"/>
  <c r="I101" i="2"/>
  <c r="L101" i="2"/>
  <c r="J104" i="2"/>
  <c r="M104" i="2"/>
  <c r="I104" i="2"/>
  <c r="L104" i="2"/>
  <c r="K112" i="2"/>
  <c r="M115" i="2"/>
  <c r="I115" i="2"/>
  <c r="K115" i="2"/>
  <c r="J115" i="2"/>
  <c r="I117" i="2"/>
  <c r="M117" i="2"/>
  <c r="L117" i="2"/>
  <c r="L118" i="2"/>
  <c r="L124" i="2"/>
  <c r="J124" i="2"/>
  <c r="I124" i="2"/>
  <c r="M124" i="2"/>
  <c r="L147" i="2"/>
  <c r="K150" i="2"/>
  <c r="I150" i="2"/>
  <c r="M150" i="2"/>
  <c r="I152" i="2"/>
  <c r="M152" i="2"/>
  <c r="K156" i="2"/>
  <c r="J166" i="2"/>
  <c r="K166" i="2"/>
  <c r="I166" i="2"/>
  <c r="M166" i="2"/>
  <c r="I168" i="2"/>
  <c r="M168" i="2"/>
  <c r="K172" i="2"/>
  <c r="M195" i="2"/>
  <c r="I195" i="2"/>
  <c r="K195" i="2"/>
  <c r="J195" i="2"/>
  <c r="I197" i="2"/>
  <c r="M197" i="2"/>
  <c r="L197" i="2"/>
  <c r="L204" i="2"/>
  <c r="J204" i="2"/>
  <c r="I204" i="2"/>
  <c r="M204" i="2"/>
  <c r="K207" i="2"/>
  <c r="L243" i="2"/>
  <c r="J246" i="2"/>
  <c r="K246" i="2"/>
  <c r="I246" i="2"/>
  <c r="M246" i="2"/>
  <c r="I248" i="2"/>
  <c r="M248" i="2"/>
  <c r="L252" i="2"/>
  <c r="J252" i="2"/>
  <c r="I252" i="2"/>
  <c r="M252" i="2"/>
  <c r="M256" i="2"/>
  <c r="L260" i="2"/>
  <c r="J260" i="2"/>
  <c r="K260" i="2"/>
  <c r="I260" i="2"/>
  <c r="L279" i="2"/>
  <c r="L372" i="2"/>
  <c r="J372" i="2"/>
  <c r="I372" i="2"/>
  <c r="M372" i="2"/>
  <c r="K372" i="2"/>
  <c r="K29" i="2"/>
  <c r="K33" i="2"/>
  <c r="K37" i="2"/>
  <c r="K41" i="2"/>
  <c r="K45" i="2"/>
  <c r="J46" i="2"/>
  <c r="J50" i="2"/>
  <c r="K57" i="2"/>
  <c r="J58" i="2"/>
  <c r="J81" i="2"/>
  <c r="M93" i="2"/>
  <c r="I93" i="2"/>
  <c r="L93" i="2"/>
  <c r="M109" i="2"/>
  <c r="I109" i="2"/>
  <c r="L109" i="2"/>
  <c r="I120" i="2"/>
  <c r="M120" i="2"/>
  <c r="I149" i="2"/>
  <c r="M149" i="2"/>
  <c r="L149" i="2"/>
  <c r="M163" i="2"/>
  <c r="I163" i="2"/>
  <c r="K163" i="2"/>
  <c r="J163" i="2"/>
  <c r="J198" i="2"/>
  <c r="K198" i="2"/>
  <c r="I198" i="2"/>
  <c r="M198" i="2"/>
  <c r="I245" i="2"/>
  <c r="M245" i="2"/>
  <c r="L245" i="2"/>
  <c r="I30" i="2"/>
  <c r="I34" i="2"/>
  <c r="I38" i="2"/>
  <c r="I42" i="2"/>
  <c r="I46" i="2"/>
  <c r="I50" i="2"/>
  <c r="I54" i="2"/>
  <c r="I58" i="2"/>
  <c r="I62" i="2"/>
  <c r="I66" i="2"/>
  <c r="I70" i="2"/>
  <c r="J72" i="2"/>
  <c r="K73" i="2"/>
  <c r="M74" i="2"/>
  <c r="L76" i="2"/>
  <c r="K76" i="2"/>
  <c r="K79" i="2"/>
  <c r="M80" i="2"/>
  <c r="K82" i="2"/>
  <c r="M83" i="2"/>
  <c r="I83" i="2"/>
  <c r="L83" i="2"/>
  <c r="K85" i="2"/>
  <c r="M89" i="2"/>
  <c r="I89" i="2"/>
  <c r="L89" i="2"/>
  <c r="J92" i="2"/>
  <c r="M92" i="2"/>
  <c r="I92" i="2"/>
  <c r="L92" i="2"/>
  <c r="J93" i="2"/>
  <c r="K101" i="2"/>
  <c r="M105" i="2"/>
  <c r="I105" i="2"/>
  <c r="L105" i="2"/>
  <c r="J108" i="2"/>
  <c r="M108" i="2"/>
  <c r="I108" i="2"/>
  <c r="L108" i="2"/>
  <c r="J109" i="2"/>
  <c r="J120" i="2"/>
  <c r="M131" i="2"/>
  <c r="I131" i="2"/>
  <c r="K131" i="2"/>
  <c r="J131" i="2"/>
  <c r="I133" i="2"/>
  <c r="M133" i="2"/>
  <c r="L133" i="2"/>
  <c r="L140" i="2"/>
  <c r="J140" i="2"/>
  <c r="I140" i="2"/>
  <c r="M140" i="2"/>
  <c r="K143" i="2"/>
  <c r="J149" i="2"/>
  <c r="J165" i="2"/>
  <c r="J182" i="2"/>
  <c r="K182" i="2"/>
  <c r="I182" i="2"/>
  <c r="M182" i="2"/>
  <c r="I184" i="2"/>
  <c r="M184" i="2"/>
  <c r="J200" i="2"/>
  <c r="M211" i="2"/>
  <c r="I211" i="2"/>
  <c r="K211" i="2"/>
  <c r="J211" i="2"/>
  <c r="I213" i="2"/>
  <c r="M213" i="2"/>
  <c r="L213" i="2"/>
  <c r="J220" i="2"/>
  <c r="I220" i="2"/>
  <c r="M220" i="2"/>
  <c r="K223" i="2"/>
  <c r="M227" i="2"/>
  <c r="I227" i="2"/>
  <c r="K227" i="2"/>
  <c r="J227" i="2"/>
  <c r="I229" i="2"/>
  <c r="M229" i="2"/>
  <c r="L229" i="2"/>
  <c r="L236" i="2"/>
  <c r="J236" i="2"/>
  <c r="I236" i="2"/>
  <c r="M236" i="2"/>
  <c r="K239" i="2"/>
  <c r="J245" i="2"/>
  <c r="I285" i="2"/>
  <c r="M285" i="2"/>
  <c r="J285" i="2"/>
  <c r="K288" i="2"/>
  <c r="I317" i="2"/>
  <c r="M317" i="2"/>
  <c r="L317" i="2"/>
  <c r="J317" i="2"/>
  <c r="J350" i="2"/>
  <c r="K350" i="2"/>
  <c r="I350" i="2"/>
  <c r="M350" i="2"/>
  <c r="L350" i="2"/>
  <c r="M379" i="2"/>
  <c r="I379" i="2"/>
  <c r="K379" i="2"/>
  <c r="J379" i="2"/>
  <c r="L379" i="2"/>
  <c r="J86" i="2"/>
  <c r="I87" i="2"/>
  <c r="M87" i="2"/>
  <c r="J90" i="2"/>
  <c r="I91" i="2"/>
  <c r="M91" i="2"/>
  <c r="J94" i="2"/>
  <c r="I95" i="2"/>
  <c r="M95" i="2"/>
  <c r="J98" i="2"/>
  <c r="I99" i="2"/>
  <c r="M99" i="2"/>
  <c r="J102" i="2"/>
  <c r="I103" i="2"/>
  <c r="M103" i="2"/>
  <c r="J106" i="2"/>
  <c r="I107" i="2"/>
  <c r="M107" i="2"/>
  <c r="J110" i="2"/>
  <c r="I111" i="2"/>
  <c r="M111" i="2"/>
  <c r="L114" i="2"/>
  <c r="J116" i="2"/>
  <c r="K117" i="2"/>
  <c r="L120" i="2"/>
  <c r="K120" i="2"/>
  <c r="M121" i="2"/>
  <c r="I122" i="2"/>
  <c r="I125" i="2"/>
  <c r="K126" i="2"/>
  <c r="M127" i="2"/>
  <c r="I127" i="2"/>
  <c r="L127" i="2"/>
  <c r="L130" i="2"/>
  <c r="J132" i="2"/>
  <c r="K133" i="2"/>
  <c r="L136" i="2"/>
  <c r="K136" i="2"/>
  <c r="M137" i="2"/>
  <c r="I138" i="2"/>
  <c r="I141" i="2"/>
  <c r="K142" i="2"/>
  <c r="M143" i="2"/>
  <c r="I143" i="2"/>
  <c r="L143" i="2"/>
  <c r="L146" i="2"/>
  <c r="J148" i="2"/>
  <c r="K149" i="2"/>
  <c r="L152" i="2"/>
  <c r="K152" i="2"/>
  <c r="M153" i="2"/>
  <c r="I154" i="2"/>
  <c r="I157" i="2"/>
  <c r="K158" i="2"/>
  <c r="M159" i="2"/>
  <c r="I159" i="2"/>
  <c r="J159" i="2" s="1"/>
  <c r="L159" i="2"/>
  <c r="L162" i="2"/>
  <c r="J164" i="2"/>
  <c r="K165" i="2"/>
  <c r="L168" i="2"/>
  <c r="K168" i="2"/>
  <c r="M169" i="2"/>
  <c r="I170" i="2"/>
  <c r="I173" i="2"/>
  <c r="K174" i="2"/>
  <c r="M175" i="2"/>
  <c r="I175" i="2"/>
  <c r="L175" i="2"/>
  <c r="L178" i="2"/>
  <c r="J180" i="2"/>
  <c r="K181" i="2"/>
  <c r="L184" i="2"/>
  <c r="K184" i="2"/>
  <c r="M185" i="2"/>
  <c r="I186" i="2"/>
  <c r="I189" i="2"/>
  <c r="K190" i="2"/>
  <c r="M191" i="2"/>
  <c r="I191" i="2"/>
  <c r="L191" i="2"/>
  <c r="L194" i="2"/>
  <c r="J196" i="2"/>
  <c r="K197" i="2"/>
  <c r="L200" i="2"/>
  <c r="K200" i="2"/>
  <c r="M201" i="2"/>
  <c r="I202" i="2"/>
  <c r="I205" i="2"/>
  <c r="K206" i="2"/>
  <c r="M207" i="2"/>
  <c r="I207" i="2"/>
  <c r="L207" i="2"/>
  <c r="L210" i="2"/>
  <c r="J212" i="2"/>
  <c r="K213" i="2"/>
  <c r="L216" i="2"/>
  <c r="K216" i="2"/>
  <c r="M217" i="2"/>
  <c r="I218" i="2"/>
  <c r="I221" i="2"/>
  <c r="K222" i="2"/>
  <c r="M223" i="2"/>
  <c r="I223" i="2"/>
  <c r="L223" i="2"/>
  <c r="L226" i="2"/>
  <c r="J228" i="2"/>
  <c r="K229" i="2"/>
  <c r="L232" i="2"/>
  <c r="K232" i="2"/>
  <c r="M233" i="2"/>
  <c r="I234" i="2"/>
  <c r="I237" i="2"/>
  <c r="K238" i="2"/>
  <c r="M239" i="2"/>
  <c r="I239" i="2"/>
  <c r="L239" i="2"/>
  <c r="L242" i="2"/>
  <c r="J244" i="2"/>
  <c r="K245" i="2"/>
  <c r="J247" i="2"/>
  <c r="L248" i="2"/>
  <c r="K248" i="2"/>
  <c r="M249" i="2"/>
  <c r="I250" i="2"/>
  <c r="I253" i="2"/>
  <c r="K254" i="2"/>
  <c r="M255" i="2"/>
  <c r="I255" i="2"/>
  <c r="L255" i="2"/>
  <c r="J261" i="2"/>
  <c r="M263" i="2"/>
  <c r="I263" i="2"/>
  <c r="J263" i="2"/>
  <c r="J266" i="2"/>
  <c r="I266" i="2"/>
  <c r="M266" i="2"/>
  <c r="I268" i="2"/>
  <c r="K269" i="2"/>
  <c r="L270" i="2"/>
  <c r="L272" i="2"/>
  <c r="I272" i="2"/>
  <c r="M272" i="2"/>
  <c r="J275" i="2"/>
  <c r="L276" i="2"/>
  <c r="J276" i="2"/>
  <c r="I276" i="2"/>
  <c r="M279" i="2"/>
  <c r="I279" i="2"/>
  <c r="J279" i="2"/>
  <c r="J282" i="2"/>
  <c r="I282" i="2"/>
  <c r="M282" i="2"/>
  <c r="I284" i="2"/>
  <c r="K285" i="2"/>
  <c r="L288" i="2"/>
  <c r="I288" i="2"/>
  <c r="M288" i="2"/>
  <c r="J291" i="2"/>
  <c r="L292" i="2"/>
  <c r="J292" i="2"/>
  <c r="I292" i="2"/>
  <c r="M295" i="2"/>
  <c r="I295" i="2"/>
  <c r="J295" i="2"/>
  <c r="M299" i="2"/>
  <c r="I299" i="2"/>
  <c r="K299" i="2"/>
  <c r="J299" i="2"/>
  <c r="I301" i="2"/>
  <c r="M301" i="2"/>
  <c r="L301" i="2"/>
  <c r="J334" i="2"/>
  <c r="K334" i="2"/>
  <c r="I334" i="2"/>
  <c r="M334" i="2"/>
  <c r="L356" i="2"/>
  <c r="J356" i="2"/>
  <c r="I356" i="2"/>
  <c r="M356" i="2"/>
  <c r="M363" i="2"/>
  <c r="I363" i="2"/>
  <c r="K363" i="2"/>
  <c r="J363" i="2"/>
  <c r="I365" i="2"/>
  <c r="L365" i="2"/>
  <c r="J398" i="2"/>
  <c r="K398" i="2"/>
  <c r="I398" i="2"/>
  <c r="M398" i="2"/>
  <c r="L420" i="2"/>
  <c r="J420" i="2"/>
  <c r="I420" i="2"/>
  <c r="M420" i="2"/>
  <c r="M427" i="2"/>
  <c r="I427" i="2"/>
  <c r="K427" i="2"/>
  <c r="J427" i="2"/>
  <c r="L429" i="2"/>
  <c r="J429" i="2"/>
  <c r="K429" i="2"/>
  <c r="I429" i="2"/>
  <c r="L437" i="2"/>
  <c r="M437" i="2"/>
  <c r="J437" i="2"/>
  <c r="I437" i="2"/>
  <c r="M448" i="2"/>
  <c r="I448" i="2"/>
  <c r="J448" i="2"/>
  <c r="L448" i="2"/>
  <c r="K448" i="2"/>
  <c r="M452" i="2"/>
  <c r="I452" i="2"/>
  <c r="K452" i="2"/>
  <c r="L452" i="2"/>
  <c r="J452" i="2"/>
  <c r="J475" i="2"/>
  <c r="M475" i="2"/>
  <c r="I475" i="2"/>
  <c r="K475" i="2"/>
  <c r="L475" i="2"/>
  <c r="J491" i="2"/>
  <c r="M491" i="2"/>
  <c r="I491" i="2"/>
  <c r="K491" i="2"/>
  <c r="L491" i="2"/>
  <c r="J507" i="2"/>
  <c r="M507" i="2"/>
  <c r="I507" i="2"/>
  <c r="K507" i="2"/>
  <c r="L507" i="2"/>
  <c r="J523" i="2"/>
  <c r="M523" i="2"/>
  <c r="I523" i="2"/>
  <c r="K523" i="2"/>
  <c r="L523" i="2"/>
  <c r="J539" i="2"/>
  <c r="M539" i="2"/>
  <c r="I539" i="2"/>
  <c r="K539" i="2"/>
  <c r="L539" i="2"/>
  <c r="J555" i="2"/>
  <c r="M555" i="2"/>
  <c r="I555" i="2"/>
  <c r="K555" i="2"/>
  <c r="L555" i="2"/>
  <c r="J571" i="2"/>
  <c r="M571" i="2"/>
  <c r="I571" i="2"/>
  <c r="K571" i="2"/>
  <c r="L571" i="2"/>
  <c r="L598" i="2"/>
  <c r="I598" i="2"/>
  <c r="J598" i="2"/>
  <c r="L662" i="2"/>
  <c r="I662" i="2"/>
  <c r="J662" i="2"/>
  <c r="L744" i="2"/>
  <c r="J744" i="2"/>
  <c r="M800" i="2"/>
  <c r="I800" i="2"/>
  <c r="L800" i="2"/>
  <c r="J800" i="2"/>
  <c r="J803" i="2"/>
  <c r="M803" i="2"/>
  <c r="I803" i="2"/>
  <c r="L803" i="2"/>
  <c r="K803" i="2"/>
  <c r="K86" i="2"/>
  <c r="K90" i="2"/>
  <c r="K94" i="2"/>
  <c r="K98" i="2"/>
  <c r="K102" i="2"/>
  <c r="K106" i="2"/>
  <c r="K110" i="2"/>
  <c r="K116" i="2"/>
  <c r="M123" i="2"/>
  <c r="I123" i="2"/>
  <c r="L123" i="2"/>
  <c r="J125" i="2"/>
  <c r="L126" i="2"/>
  <c r="K132" i="2"/>
  <c r="M139" i="2"/>
  <c r="I139" i="2"/>
  <c r="L139" i="2"/>
  <c r="J141" i="2"/>
  <c r="L142" i="2"/>
  <c r="K148" i="2"/>
  <c r="M155" i="2"/>
  <c r="I155" i="2"/>
  <c r="L155" i="2"/>
  <c r="J157" i="2"/>
  <c r="L158" i="2"/>
  <c r="K164" i="2"/>
  <c r="M171" i="2"/>
  <c r="I171" i="2"/>
  <c r="L171" i="2"/>
  <c r="J173" i="2"/>
  <c r="L174" i="2"/>
  <c r="K180" i="2"/>
  <c r="M187" i="2"/>
  <c r="I187" i="2"/>
  <c r="L187" i="2"/>
  <c r="J189" i="2"/>
  <c r="L190" i="2"/>
  <c r="K196" i="2"/>
  <c r="M203" i="2"/>
  <c r="I203" i="2"/>
  <c r="L203" i="2"/>
  <c r="J205" i="2"/>
  <c r="L206" i="2"/>
  <c r="K212" i="2"/>
  <c r="M219" i="2"/>
  <c r="I219" i="2"/>
  <c r="L219" i="2"/>
  <c r="J221" i="2"/>
  <c r="L222" i="2"/>
  <c r="K228" i="2"/>
  <c r="M235" i="2"/>
  <c r="I235" i="2"/>
  <c r="L235" i="2"/>
  <c r="J237" i="2"/>
  <c r="L238" i="2"/>
  <c r="K244" i="2"/>
  <c r="I249" i="2"/>
  <c r="K250" i="2"/>
  <c r="M251" i="2"/>
  <c r="I251" i="2"/>
  <c r="L251" i="2"/>
  <c r="J253" i="2"/>
  <c r="L254" i="2"/>
  <c r="M259" i="2"/>
  <c r="I259" i="2"/>
  <c r="L259" i="2"/>
  <c r="M265" i="2"/>
  <c r="L265" i="2"/>
  <c r="J265" i="2"/>
  <c r="M281" i="2"/>
  <c r="L281" i="2"/>
  <c r="J281" i="2"/>
  <c r="J318" i="2"/>
  <c r="K318" i="2"/>
  <c r="I318" i="2"/>
  <c r="M318" i="2"/>
  <c r="L340" i="2"/>
  <c r="J340" i="2"/>
  <c r="I340" i="2"/>
  <c r="M340" i="2"/>
  <c r="M347" i="2"/>
  <c r="I347" i="2"/>
  <c r="J347" i="2" s="1"/>
  <c r="K347" i="2"/>
  <c r="I349" i="2"/>
  <c r="M349" i="2"/>
  <c r="L349" i="2"/>
  <c r="J382" i="2"/>
  <c r="K382" i="2"/>
  <c r="I382" i="2"/>
  <c r="M382" i="2"/>
  <c r="L404" i="2"/>
  <c r="J404" i="2"/>
  <c r="I404" i="2"/>
  <c r="M404" i="2"/>
  <c r="M411" i="2"/>
  <c r="I411" i="2"/>
  <c r="K411" i="2"/>
  <c r="J411" i="2"/>
  <c r="I413" i="2"/>
  <c r="M413" i="2"/>
  <c r="L413" i="2"/>
  <c r="L581" i="2"/>
  <c r="I581" i="2"/>
  <c r="M581" i="2"/>
  <c r="J581" i="2"/>
  <c r="K581" i="2"/>
  <c r="L614" i="2"/>
  <c r="I614" i="2"/>
  <c r="J614" i="2"/>
  <c r="M116" i="2"/>
  <c r="M119" i="2"/>
  <c r="I119" i="2"/>
  <c r="L119" i="2"/>
  <c r="L122" i="2"/>
  <c r="K125" i="2"/>
  <c r="M126" i="2"/>
  <c r="K128" i="2"/>
  <c r="M132" i="2"/>
  <c r="I135" i="2"/>
  <c r="L135" i="2"/>
  <c r="L138" i="2"/>
  <c r="K141" i="2"/>
  <c r="M142" i="2"/>
  <c r="L144" i="2"/>
  <c r="K144" i="2"/>
  <c r="M148" i="2"/>
  <c r="M151" i="2"/>
  <c r="I151" i="2"/>
  <c r="L151" i="2"/>
  <c r="L154" i="2"/>
  <c r="M158" i="2"/>
  <c r="L160" i="2"/>
  <c r="K160" i="2"/>
  <c r="M164" i="2"/>
  <c r="M167" i="2"/>
  <c r="I167" i="2"/>
  <c r="L167" i="2"/>
  <c r="L170" i="2"/>
  <c r="K173" i="2"/>
  <c r="M174" i="2"/>
  <c r="L176" i="2"/>
  <c r="K176" i="2"/>
  <c r="M180" i="2"/>
  <c r="M183" i="2"/>
  <c r="I183" i="2"/>
  <c r="L183" i="2"/>
  <c r="L186" i="2"/>
  <c r="K189" i="2"/>
  <c r="M190" i="2"/>
  <c r="L192" i="2"/>
  <c r="K192" i="2"/>
  <c r="M196" i="2"/>
  <c r="M199" i="2"/>
  <c r="I199" i="2"/>
  <c r="L199" i="2"/>
  <c r="L202" i="2"/>
  <c r="K205" i="2"/>
  <c r="M206" i="2"/>
  <c r="L208" i="2"/>
  <c r="K208" i="2"/>
  <c r="M212" i="2"/>
  <c r="M215" i="2"/>
  <c r="I215" i="2"/>
  <c r="L215" i="2"/>
  <c r="L218" i="2"/>
  <c r="K221" i="2"/>
  <c r="M222" i="2"/>
  <c r="L224" i="2"/>
  <c r="K224" i="2"/>
  <c r="M228" i="2"/>
  <c r="M231" i="2"/>
  <c r="I231" i="2"/>
  <c r="L231" i="2"/>
  <c r="L234" i="2"/>
  <c r="K237" i="2"/>
  <c r="M238" i="2"/>
  <c r="L240" i="2"/>
  <c r="K240" i="2"/>
  <c r="M244" i="2"/>
  <c r="M247" i="2"/>
  <c r="I247" i="2"/>
  <c r="L247" i="2"/>
  <c r="L250" i="2"/>
  <c r="K253" i="2"/>
  <c r="M254" i="2"/>
  <c r="M267" i="2"/>
  <c r="I267" i="2"/>
  <c r="K267" i="2"/>
  <c r="J267" i="2"/>
  <c r="J270" i="2"/>
  <c r="K270" i="2"/>
  <c r="I270" i="2"/>
  <c r="M283" i="2"/>
  <c r="I283" i="2"/>
  <c r="K283" i="2"/>
  <c r="J283" i="2"/>
  <c r="J286" i="2"/>
  <c r="K286" i="2"/>
  <c r="I286" i="2"/>
  <c r="J302" i="2"/>
  <c r="K302" i="2"/>
  <c r="I302" i="2"/>
  <c r="M302" i="2"/>
  <c r="L324" i="2"/>
  <c r="J324" i="2"/>
  <c r="I324" i="2"/>
  <c r="M324" i="2"/>
  <c r="M331" i="2"/>
  <c r="I331" i="2"/>
  <c r="K331" i="2"/>
  <c r="J331" i="2"/>
  <c r="I333" i="2"/>
  <c r="M333" i="2"/>
  <c r="L333" i="2"/>
  <c r="J366" i="2"/>
  <c r="K366" i="2"/>
  <c r="I366" i="2"/>
  <c r="M366" i="2"/>
  <c r="L388" i="2"/>
  <c r="J388" i="2"/>
  <c r="I388" i="2"/>
  <c r="M388" i="2"/>
  <c r="M395" i="2"/>
  <c r="I395" i="2"/>
  <c r="K395" i="2"/>
  <c r="J395" i="2"/>
  <c r="I397" i="2"/>
  <c r="M397" i="2"/>
  <c r="L397" i="2"/>
  <c r="I449" i="2"/>
  <c r="M449" i="2"/>
  <c r="J483" i="2"/>
  <c r="M483" i="2"/>
  <c r="I483" i="2"/>
  <c r="K483" i="2"/>
  <c r="L483" i="2"/>
  <c r="J499" i="2"/>
  <c r="M499" i="2"/>
  <c r="I499" i="2"/>
  <c r="K499" i="2"/>
  <c r="L499" i="2"/>
  <c r="J515" i="2"/>
  <c r="M515" i="2"/>
  <c r="I515" i="2"/>
  <c r="K515" i="2"/>
  <c r="L515" i="2"/>
  <c r="J531" i="2"/>
  <c r="M531" i="2"/>
  <c r="I531" i="2"/>
  <c r="K531" i="2"/>
  <c r="L531" i="2"/>
  <c r="J547" i="2"/>
  <c r="M547" i="2"/>
  <c r="I547" i="2"/>
  <c r="K547" i="2"/>
  <c r="L547" i="2"/>
  <c r="J563" i="2"/>
  <c r="M563" i="2"/>
  <c r="I563" i="2"/>
  <c r="K563" i="2"/>
  <c r="L563" i="2"/>
  <c r="L630" i="2"/>
  <c r="I630" i="2"/>
  <c r="J630" i="2"/>
  <c r="J297" i="2"/>
  <c r="L298" i="2"/>
  <c r="K301" i="2"/>
  <c r="L304" i="2"/>
  <c r="K304" i="2"/>
  <c r="M311" i="2"/>
  <c r="I311" i="2"/>
  <c r="L311" i="2"/>
  <c r="J313" i="2"/>
  <c r="L314" i="2"/>
  <c r="K317" i="2"/>
  <c r="L320" i="2"/>
  <c r="K320" i="2"/>
  <c r="M327" i="2"/>
  <c r="I327" i="2"/>
  <c r="L327" i="2"/>
  <c r="J329" i="2"/>
  <c r="L330" i="2"/>
  <c r="K333" i="2"/>
  <c r="L336" i="2"/>
  <c r="K336" i="2"/>
  <c r="M343" i="2"/>
  <c r="I343" i="2"/>
  <c r="L343" i="2"/>
  <c r="J345" i="2"/>
  <c r="L346" i="2"/>
  <c r="K349" i="2"/>
  <c r="L352" i="2"/>
  <c r="K352" i="2"/>
  <c r="M359" i="2"/>
  <c r="I359" i="2"/>
  <c r="J361" i="2"/>
  <c r="L362" i="2"/>
  <c r="K365" i="2"/>
  <c r="L368" i="2"/>
  <c r="K368" i="2"/>
  <c r="M375" i="2"/>
  <c r="I375" i="2"/>
  <c r="L375" i="2"/>
  <c r="J377" i="2"/>
  <c r="L378" i="2"/>
  <c r="K381" i="2"/>
  <c r="L384" i="2"/>
  <c r="M391" i="2"/>
  <c r="I391" i="2"/>
  <c r="L391" i="2"/>
  <c r="J393" i="2"/>
  <c r="L394" i="2"/>
  <c r="K397" i="2"/>
  <c r="L400" i="2"/>
  <c r="K400" i="2"/>
  <c r="M407" i="2"/>
  <c r="I407" i="2"/>
  <c r="L407" i="2"/>
  <c r="J409" i="2"/>
  <c r="L410" i="2"/>
  <c r="K413" i="2"/>
  <c r="L416" i="2"/>
  <c r="K416" i="2"/>
  <c r="M423" i="2"/>
  <c r="I423" i="2"/>
  <c r="L423" i="2"/>
  <c r="J425" i="2"/>
  <c r="L426" i="2"/>
  <c r="J430" i="2"/>
  <c r="J434" i="2"/>
  <c r="J435" i="2"/>
  <c r="I435" i="2"/>
  <c r="M435" i="2"/>
  <c r="J439" i="2"/>
  <c r="K439" i="2"/>
  <c r="M439" i="2"/>
  <c r="L441" i="2"/>
  <c r="I441" i="2"/>
  <c r="M441" i="2"/>
  <c r="L445" i="2"/>
  <c r="J445" i="2"/>
  <c r="M445" i="2"/>
  <c r="J447" i="2"/>
  <c r="M447" i="2"/>
  <c r="L447" i="2"/>
  <c r="L453" i="2"/>
  <c r="M453" i="2"/>
  <c r="K453" i="2"/>
  <c r="J459" i="2"/>
  <c r="M459" i="2"/>
  <c r="I459" i="2"/>
  <c r="K459" i="2"/>
  <c r="M468" i="2"/>
  <c r="I468" i="2"/>
  <c r="L468" i="2"/>
  <c r="J468" i="2"/>
  <c r="M469" i="2"/>
  <c r="M476" i="2"/>
  <c r="I476" i="2"/>
  <c r="L476" i="2"/>
  <c r="J476" i="2"/>
  <c r="L477" i="2"/>
  <c r="I477" i="2"/>
  <c r="M477" i="2"/>
  <c r="M484" i="2"/>
  <c r="I484" i="2"/>
  <c r="L484" i="2"/>
  <c r="J484" i="2"/>
  <c r="L485" i="2"/>
  <c r="I485" i="2"/>
  <c r="M485" i="2"/>
  <c r="M492" i="2"/>
  <c r="I492" i="2"/>
  <c r="L492" i="2"/>
  <c r="J492" i="2"/>
  <c r="M493" i="2"/>
  <c r="M500" i="2"/>
  <c r="I500" i="2"/>
  <c r="L500" i="2"/>
  <c r="J500" i="2"/>
  <c r="L501" i="2"/>
  <c r="I501" i="2"/>
  <c r="M501" i="2"/>
  <c r="M508" i="2"/>
  <c r="I508" i="2"/>
  <c r="L508" i="2"/>
  <c r="J508" i="2"/>
  <c r="L509" i="2"/>
  <c r="I509" i="2"/>
  <c r="M509" i="2"/>
  <c r="M516" i="2"/>
  <c r="I516" i="2"/>
  <c r="L516" i="2"/>
  <c r="J516" i="2"/>
  <c r="L517" i="2"/>
  <c r="I517" i="2"/>
  <c r="M517" i="2"/>
  <c r="M524" i="2"/>
  <c r="I524" i="2"/>
  <c r="L524" i="2"/>
  <c r="J524" i="2"/>
  <c r="L525" i="2"/>
  <c r="I525" i="2"/>
  <c r="M525" i="2"/>
  <c r="M532" i="2"/>
  <c r="I532" i="2"/>
  <c r="L532" i="2"/>
  <c r="J532" i="2"/>
  <c r="L533" i="2"/>
  <c r="I533" i="2"/>
  <c r="M533" i="2"/>
  <c r="M540" i="2"/>
  <c r="I540" i="2"/>
  <c r="L540" i="2"/>
  <c r="J540" i="2"/>
  <c r="L541" i="2"/>
  <c r="I541" i="2"/>
  <c r="M541" i="2"/>
  <c r="M548" i="2"/>
  <c r="I548" i="2"/>
  <c r="L548" i="2"/>
  <c r="J548" i="2"/>
  <c r="L549" i="2"/>
  <c r="I549" i="2"/>
  <c r="M549" i="2"/>
  <c r="M556" i="2"/>
  <c r="I556" i="2"/>
  <c r="L556" i="2"/>
  <c r="J556" i="2"/>
  <c r="L557" i="2"/>
  <c r="I557" i="2"/>
  <c r="M557" i="2"/>
  <c r="M564" i="2"/>
  <c r="I564" i="2"/>
  <c r="L564" i="2"/>
  <c r="J564" i="2"/>
  <c r="L565" i="2"/>
  <c r="I565" i="2"/>
  <c r="M565" i="2"/>
  <c r="M572" i="2"/>
  <c r="I572" i="2"/>
  <c r="L572" i="2"/>
  <c r="J572" i="2"/>
  <c r="L573" i="2"/>
  <c r="I573" i="2"/>
  <c r="M573" i="2"/>
  <c r="M588" i="2"/>
  <c r="I588" i="2"/>
  <c r="J588" i="2"/>
  <c r="K588" i="2"/>
  <c r="M590" i="2"/>
  <c r="L590" i="2"/>
  <c r="J590" i="2"/>
  <c r="M597" i="2"/>
  <c r="I597" i="2"/>
  <c r="L597" i="2"/>
  <c r="J597" i="2"/>
  <c r="K597" i="2"/>
  <c r="J604" i="2"/>
  <c r="M604" i="2"/>
  <c r="I604" i="2"/>
  <c r="K604" i="2"/>
  <c r="L604" i="2"/>
  <c r="L606" i="2"/>
  <c r="I606" i="2"/>
  <c r="J606" i="2"/>
  <c r="M613" i="2"/>
  <c r="I613" i="2"/>
  <c r="L613" i="2"/>
  <c r="J613" i="2"/>
  <c r="K613" i="2"/>
  <c r="J620" i="2"/>
  <c r="M620" i="2"/>
  <c r="I620" i="2"/>
  <c r="K620" i="2"/>
  <c r="L620" i="2"/>
  <c r="L622" i="2"/>
  <c r="I622" i="2"/>
  <c r="J622" i="2"/>
  <c r="M629" i="2"/>
  <c r="I629" i="2"/>
  <c r="L629" i="2"/>
  <c r="J629" i="2"/>
  <c r="K629" i="2"/>
  <c r="J636" i="2"/>
  <c r="M636" i="2"/>
  <c r="I636" i="2"/>
  <c r="K636" i="2"/>
  <c r="L636" i="2"/>
  <c r="L638" i="2"/>
  <c r="I638" i="2"/>
  <c r="J638" i="2"/>
  <c r="M645" i="2"/>
  <c r="I645" i="2"/>
  <c r="L645" i="2"/>
  <c r="J645" i="2"/>
  <c r="K645" i="2"/>
  <c r="J652" i="2"/>
  <c r="M652" i="2"/>
  <c r="I652" i="2"/>
  <c r="K652" i="2"/>
  <c r="L652" i="2"/>
  <c r="L654" i="2"/>
  <c r="I654" i="2"/>
  <c r="J654" i="2"/>
  <c r="M661" i="2"/>
  <c r="I661" i="2"/>
  <c r="L661" i="2"/>
  <c r="J661" i="2"/>
  <c r="K661" i="2"/>
  <c r="J668" i="2"/>
  <c r="M668" i="2"/>
  <c r="I668" i="2"/>
  <c r="K668" i="2"/>
  <c r="L668" i="2"/>
  <c r="L670" i="2"/>
  <c r="I670" i="2"/>
  <c r="J670" i="2"/>
  <c r="J699" i="2"/>
  <c r="M699" i="2"/>
  <c r="I699" i="2"/>
  <c r="L699" i="2"/>
  <c r="K699" i="2"/>
  <c r="J731" i="2"/>
  <c r="M731" i="2"/>
  <c r="I731" i="2"/>
  <c r="L731" i="2"/>
  <c r="K731" i="2"/>
  <c r="L262" i="2"/>
  <c r="K265" i="2"/>
  <c r="L268" i="2"/>
  <c r="K268" i="2"/>
  <c r="M275" i="2"/>
  <c r="I275" i="2"/>
  <c r="L275" i="2"/>
  <c r="J277" i="2"/>
  <c r="L278" i="2"/>
  <c r="K281" i="2"/>
  <c r="L284" i="2"/>
  <c r="K284" i="2"/>
  <c r="M291" i="2"/>
  <c r="I291" i="2"/>
  <c r="L291" i="2"/>
  <c r="J293" i="2"/>
  <c r="L294" i="2"/>
  <c r="K297" i="2"/>
  <c r="L297" i="2"/>
  <c r="M298" i="2"/>
  <c r="L300" i="2"/>
  <c r="K300" i="2"/>
  <c r="M304" i="2"/>
  <c r="M307" i="2"/>
  <c r="I307" i="2"/>
  <c r="L307" i="2"/>
  <c r="J309" i="2"/>
  <c r="L310" i="2"/>
  <c r="K313" i="2"/>
  <c r="L313" i="2"/>
  <c r="M314" i="2"/>
  <c r="L316" i="2"/>
  <c r="K316" i="2"/>
  <c r="M320" i="2"/>
  <c r="M323" i="2"/>
  <c r="I323" i="2"/>
  <c r="L323" i="2"/>
  <c r="J325" i="2"/>
  <c r="L326" i="2"/>
  <c r="K329" i="2"/>
  <c r="L329" i="2"/>
  <c r="M330" i="2"/>
  <c r="L332" i="2"/>
  <c r="K332" i="2"/>
  <c r="M336" i="2"/>
  <c r="M339" i="2"/>
  <c r="I339" i="2"/>
  <c r="L339" i="2"/>
  <c r="J341" i="2"/>
  <c r="L342" i="2"/>
  <c r="K345" i="2"/>
  <c r="L345" i="2"/>
  <c r="M346" i="2"/>
  <c r="L348" i="2"/>
  <c r="K348" i="2"/>
  <c r="M352" i="2"/>
  <c r="M355" i="2"/>
  <c r="I355" i="2"/>
  <c r="L355" i="2"/>
  <c r="J357" i="2"/>
  <c r="L358" i="2"/>
  <c r="K361" i="2"/>
  <c r="L361" i="2"/>
  <c r="M362" i="2"/>
  <c r="L364" i="2"/>
  <c r="K364" i="2"/>
  <c r="M368" i="2"/>
  <c r="M371" i="2"/>
  <c r="I371" i="2"/>
  <c r="L371" i="2"/>
  <c r="J373" i="2"/>
  <c r="L374" i="2"/>
  <c r="K377" i="2"/>
  <c r="L377" i="2"/>
  <c r="M378" i="2"/>
  <c r="L380" i="2"/>
  <c r="K380" i="2"/>
  <c r="M384" i="2"/>
  <c r="M387" i="2"/>
  <c r="I387" i="2"/>
  <c r="L387" i="2"/>
  <c r="J389" i="2"/>
  <c r="L390" i="2"/>
  <c r="K393" i="2"/>
  <c r="L393" i="2"/>
  <c r="M394" i="2"/>
  <c r="L396" i="2"/>
  <c r="K396" i="2"/>
  <c r="M400" i="2"/>
  <c r="M403" i="2"/>
  <c r="I403" i="2"/>
  <c r="L403" i="2"/>
  <c r="J405" i="2"/>
  <c r="L406" i="2"/>
  <c r="K409" i="2"/>
  <c r="L409" i="2"/>
  <c r="M410" i="2"/>
  <c r="L412" i="2"/>
  <c r="K412" i="2"/>
  <c r="M416" i="2"/>
  <c r="M419" i="2"/>
  <c r="I419" i="2"/>
  <c r="L419" i="2"/>
  <c r="J421" i="2"/>
  <c r="L422" i="2"/>
  <c r="K425" i="2"/>
  <c r="L425" i="2"/>
  <c r="M426" i="2"/>
  <c r="M428" i="2"/>
  <c r="I428" i="2"/>
  <c r="L428" i="2"/>
  <c r="M430" i="2"/>
  <c r="K434" i="2"/>
  <c r="L434" i="2"/>
  <c r="L438" i="2"/>
  <c r="J446" i="2"/>
  <c r="J450" i="2"/>
  <c r="J451" i="2"/>
  <c r="I451" i="2"/>
  <c r="M451" i="2"/>
  <c r="M460" i="2"/>
  <c r="I460" i="2"/>
  <c r="L460" i="2"/>
  <c r="J460" i="2"/>
  <c r="M461" i="2"/>
  <c r="L469" i="2"/>
  <c r="L473" i="2"/>
  <c r="M473" i="2"/>
  <c r="J473" i="2"/>
  <c r="K477" i="2"/>
  <c r="L481" i="2"/>
  <c r="M481" i="2"/>
  <c r="J481" i="2"/>
  <c r="K485" i="2"/>
  <c r="L489" i="2"/>
  <c r="M489" i="2"/>
  <c r="J489" i="2"/>
  <c r="L493" i="2"/>
  <c r="L497" i="2"/>
  <c r="M497" i="2"/>
  <c r="J497" i="2"/>
  <c r="K501" i="2"/>
  <c r="L505" i="2"/>
  <c r="M505" i="2"/>
  <c r="J505" i="2"/>
  <c r="K509" i="2"/>
  <c r="L513" i="2"/>
  <c r="M513" i="2"/>
  <c r="J513" i="2"/>
  <c r="K517" i="2"/>
  <c r="L521" i="2"/>
  <c r="M521" i="2"/>
  <c r="J521" i="2"/>
  <c r="K525" i="2"/>
  <c r="L529" i="2"/>
  <c r="M529" i="2"/>
  <c r="J529" i="2"/>
  <c r="K533" i="2"/>
  <c r="L537" i="2"/>
  <c r="M537" i="2"/>
  <c r="J537" i="2"/>
  <c r="K541" i="2"/>
  <c r="L545" i="2"/>
  <c r="M545" i="2"/>
  <c r="J545" i="2"/>
  <c r="K549" i="2"/>
  <c r="L553" i="2"/>
  <c r="M553" i="2"/>
  <c r="K557" i="2"/>
  <c r="L561" i="2"/>
  <c r="M561" i="2"/>
  <c r="J561" i="2"/>
  <c r="K565" i="2"/>
  <c r="M569" i="2"/>
  <c r="J569" i="2"/>
  <c r="K573" i="2"/>
  <c r="J577" i="2"/>
  <c r="I578" i="2"/>
  <c r="M578" i="2"/>
  <c r="J578" i="2"/>
  <c r="J591" i="2"/>
  <c r="I591" i="2"/>
  <c r="M591" i="2"/>
  <c r="K591" i="2"/>
  <c r="J593" i="2"/>
  <c r="I594" i="2"/>
  <c r="J594" i="2" s="1"/>
  <c r="M594" i="2"/>
  <c r="K606" i="2"/>
  <c r="K622" i="2"/>
  <c r="K638" i="2"/>
  <c r="K654" i="2"/>
  <c r="K670" i="2"/>
  <c r="M676" i="2"/>
  <c r="I676" i="2"/>
  <c r="J676" i="2"/>
  <c r="L676" i="2"/>
  <c r="K676" i="2"/>
  <c r="L258" i="2"/>
  <c r="K261" i="2"/>
  <c r="M262" i="2"/>
  <c r="L264" i="2"/>
  <c r="K264" i="2"/>
  <c r="M268" i="2"/>
  <c r="M271" i="2"/>
  <c r="I271" i="2"/>
  <c r="L271" i="2"/>
  <c r="L274" i="2"/>
  <c r="K277" i="2"/>
  <c r="M278" i="2"/>
  <c r="L280" i="2"/>
  <c r="K280" i="2"/>
  <c r="M284" i="2"/>
  <c r="M287" i="2"/>
  <c r="I287" i="2"/>
  <c r="L287" i="2"/>
  <c r="L290" i="2"/>
  <c r="K293" i="2"/>
  <c r="M294" i="2"/>
  <c r="L296" i="2"/>
  <c r="K296" i="2"/>
  <c r="I298" i="2"/>
  <c r="M300" i="2"/>
  <c r="M303" i="2"/>
  <c r="I303" i="2"/>
  <c r="L303" i="2"/>
  <c r="I304" i="2"/>
  <c r="L306" i="2"/>
  <c r="K309" i="2"/>
  <c r="M310" i="2"/>
  <c r="J311" i="2"/>
  <c r="L312" i="2"/>
  <c r="K312" i="2"/>
  <c r="I314" i="2"/>
  <c r="M316" i="2"/>
  <c r="M319" i="2"/>
  <c r="I319" i="2"/>
  <c r="L319" i="2"/>
  <c r="I320" i="2"/>
  <c r="L322" i="2"/>
  <c r="K325" i="2"/>
  <c r="M326" i="2"/>
  <c r="J327" i="2"/>
  <c r="L328" i="2"/>
  <c r="K328" i="2"/>
  <c r="I330" i="2"/>
  <c r="M332" i="2"/>
  <c r="M335" i="2"/>
  <c r="I335" i="2"/>
  <c r="L335" i="2"/>
  <c r="I336" i="2"/>
  <c r="L338" i="2"/>
  <c r="K341" i="2"/>
  <c r="M342" i="2"/>
  <c r="J343" i="2"/>
  <c r="L344" i="2"/>
  <c r="K344" i="2"/>
  <c r="I346" i="2"/>
  <c r="M348" i="2"/>
  <c r="M351" i="2"/>
  <c r="I351" i="2"/>
  <c r="L351" i="2"/>
  <c r="I352" i="2"/>
  <c r="L354" i="2"/>
  <c r="K357" i="2"/>
  <c r="M358" i="2"/>
  <c r="J359" i="2"/>
  <c r="L360" i="2"/>
  <c r="K360" i="2"/>
  <c r="I362" i="2"/>
  <c r="M364" i="2"/>
  <c r="M367" i="2"/>
  <c r="I367" i="2"/>
  <c r="L367" i="2"/>
  <c r="I368" i="2"/>
  <c r="L370" i="2"/>
  <c r="K373" i="2"/>
  <c r="M374" i="2"/>
  <c r="J375" i="2"/>
  <c r="L376" i="2"/>
  <c r="K376" i="2"/>
  <c r="I378" i="2"/>
  <c r="M380" i="2"/>
  <c r="M383" i="2"/>
  <c r="I383" i="2"/>
  <c r="L383" i="2"/>
  <c r="I384" i="2"/>
  <c r="L386" i="2"/>
  <c r="K389" i="2"/>
  <c r="J391" i="2"/>
  <c r="L392" i="2"/>
  <c r="K392" i="2"/>
  <c r="I394" i="2"/>
  <c r="M396" i="2"/>
  <c r="M399" i="2"/>
  <c r="I399" i="2"/>
  <c r="L399" i="2"/>
  <c r="I400" i="2"/>
  <c r="L402" i="2"/>
  <c r="K405" i="2"/>
  <c r="M406" i="2"/>
  <c r="J407" i="2"/>
  <c r="L408" i="2"/>
  <c r="K408" i="2"/>
  <c r="I410" i="2"/>
  <c r="M412" i="2"/>
  <c r="M415" i="2"/>
  <c r="I415" i="2"/>
  <c r="L415" i="2"/>
  <c r="I416" i="2"/>
  <c r="L418" i="2"/>
  <c r="K421" i="2"/>
  <c r="M422" i="2"/>
  <c r="J423" i="2"/>
  <c r="L424" i="2"/>
  <c r="K424" i="2"/>
  <c r="I426" i="2"/>
  <c r="M432" i="2"/>
  <c r="I432" i="2"/>
  <c r="J432" i="2"/>
  <c r="K435" i="2"/>
  <c r="M436" i="2"/>
  <c r="I436" i="2"/>
  <c r="K436" i="2"/>
  <c r="K438" i="2"/>
  <c r="M438" i="2"/>
  <c r="I439" i="2"/>
  <c r="J441" i="2"/>
  <c r="M444" i="2"/>
  <c r="I444" i="2"/>
  <c r="L444" i="2"/>
  <c r="I445" i="2"/>
  <c r="M446" i="2"/>
  <c r="I447" i="2"/>
  <c r="K450" i="2"/>
  <c r="L450" i="2"/>
  <c r="I453" i="2"/>
  <c r="L454" i="2"/>
  <c r="J457" i="2"/>
  <c r="L459" i="2"/>
  <c r="L461" i="2"/>
  <c r="J465" i="2"/>
  <c r="K468" i="2"/>
  <c r="K476" i="2"/>
  <c r="K484" i="2"/>
  <c r="K492" i="2"/>
  <c r="K500" i="2"/>
  <c r="K508" i="2"/>
  <c r="K516" i="2"/>
  <c r="K524" i="2"/>
  <c r="K532" i="2"/>
  <c r="K540" i="2"/>
  <c r="K548" i="2"/>
  <c r="K556" i="2"/>
  <c r="K564" i="2"/>
  <c r="K572" i="2"/>
  <c r="K578" i="2"/>
  <c r="L588" i="2"/>
  <c r="K594" i="2"/>
  <c r="J715" i="2"/>
  <c r="M715" i="2"/>
  <c r="I715" i="2"/>
  <c r="L715" i="2"/>
  <c r="K715" i="2"/>
  <c r="M755" i="2"/>
  <c r="J755" i="2"/>
  <c r="J819" i="2"/>
  <c r="M819" i="2"/>
  <c r="I819" i="2"/>
  <c r="L819" i="2"/>
  <c r="K819" i="2"/>
  <c r="K430" i="2"/>
  <c r="L433" i="2"/>
  <c r="K433" i="2"/>
  <c r="M440" i="2"/>
  <c r="I440" i="2"/>
  <c r="L440" i="2"/>
  <c r="L443" i="2"/>
  <c r="K446" i="2"/>
  <c r="L449" i="2"/>
  <c r="K449" i="2"/>
  <c r="J455" i="2"/>
  <c r="M455" i="2"/>
  <c r="I455" i="2"/>
  <c r="M456" i="2"/>
  <c r="I456" i="2"/>
  <c r="L456" i="2"/>
  <c r="L457" i="2"/>
  <c r="J463" i="2"/>
  <c r="M463" i="2"/>
  <c r="I463" i="2"/>
  <c r="M464" i="2"/>
  <c r="I464" i="2"/>
  <c r="L464" i="2"/>
  <c r="L465" i="2"/>
  <c r="J471" i="2"/>
  <c r="M471" i="2"/>
  <c r="I471" i="2"/>
  <c r="M472" i="2"/>
  <c r="I472" i="2"/>
  <c r="L472" i="2"/>
  <c r="K473" i="2"/>
  <c r="J479" i="2"/>
  <c r="M479" i="2"/>
  <c r="I479" i="2"/>
  <c r="M480" i="2"/>
  <c r="I480" i="2"/>
  <c r="L480" i="2"/>
  <c r="K481" i="2"/>
  <c r="J487" i="2"/>
  <c r="M487" i="2"/>
  <c r="I487" i="2"/>
  <c r="M488" i="2"/>
  <c r="I488" i="2"/>
  <c r="L488" i="2"/>
  <c r="K489" i="2"/>
  <c r="J495" i="2"/>
  <c r="M495" i="2"/>
  <c r="I495" i="2"/>
  <c r="M496" i="2"/>
  <c r="I496" i="2"/>
  <c r="L496" i="2"/>
  <c r="K497" i="2"/>
  <c r="J503" i="2"/>
  <c r="M503" i="2"/>
  <c r="I503" i="2"/>
  <c r="M504" i="2"/>
  <c r="I504" i="2"/>
  <c r="L504" i="2"/>
  <c r="K505" i="2"/>
  <c r="J511" i="2"/>
  <c r="M511" i="2"/>
  <c r="I511" i="2"/>
  <c r="M512" i="2"/>
  <c r="I512" i="2"/>
  <c r="L512" i="2"/>
  <c r="K513" i="2"/>
  <c r="J519" i="2"/>
  <c r="M519" i="2"/>
  <c r="I519" i="2"/>
  <c r="M520" i="2"/>
  <c r="I520" i="2"/>
  <c r="L520" i="2"/>
  <c r="K521" i="2"/>
  <c r="J527" i="2"/>
  <c r="M527" i="2"/>
  <c r="I527" i="2"/>
  <c r="M528" i="2"/>
  <c r="I528" i="2"/>
  <c r="L528" i="2"/>
  <c r="K529" i="2"/>
  <c r="J535" i="2"/>
  <c r="M535" i="2"/>
  <c r="I535" i="2"/>
  <c r="M536" i="2"/>
  <c r="I536" i="2"/>
  <c r="L536" i="2"/>
  <c r="K537" i="2"/>
  <c r="J543" i="2"/>
  <c r="M543" i="2"/>
  <c r="I543" i="2"/>
  <c r="M544" i="2"/>
  <c r="I544" i="2"/>
  <c r="L544" i="2"/>
  <c r="K545" i="2"/>
  <c r="J551" i="2"/>
  <c r="M551" i="2"/>
  <c r="I551" i="2"/>
  <c r="M552" i="2"/>
  <c r="I552" i="2"/>
  <c r="L552" i="2"/>
  <c r="K553" i="2"/>
  <c r="J559" i="2"/>
  <c r="M559" i="2"/>
  <c r="I559" i="2"/>
  <c r="M560" i="2"/>
  <c r="I560" i="2"/>
  <c r="L560" i="2"/>
  <c r="J567" i="2"/>
  <c r="M567" i="2"/>
  <c r="I567" i="2"/>
  <c r="M568" i="2"/>
  <c r="I568" i="2"/>
  <c r="L568" i="2"/>
  <c r="K569" i="2"/>
  <c r="J575" i="2"/>
  <c r="M575" i="2"/>
  <c r="I575" i="2"/>
  <c r="M576" i="2"/>
  <c r="I576" i="2"/>
  <c r="L576" i="2"/>
  <c r="J579" i="2"/>
  <c r="K579" i="2"/>
  <c r="I579" i="2"/>
  <c r="L585" i="2"/>
  <c r="J585" i="2"/>
  <c r="I585" i="2"/>
  <c r="M592" i="2"/>
  <c r="I592" i="2"/>
  <c r="K592" i="2"/>
  <c r="J592" i="2"/>
  <c r="J595" i="2"/>
  <c r="K595" i="2"/>
  <c r="I595" i="2"/>
  <c r="J596" i="2"/>
  <c r="M596" i="2"/>
  <c r="I596" i="2"/>
  <c r="K596" i="2"/>
  <c r="K598" i="2"/>
  <c r="M605" i="2"/>
  <c r="I605" i="2"/>
  <c r="L605" i="2"/>
  <c r="J605" i="2"/>
  <c r="J612" i="2"/>
  <c r="M612" i="2"/>
  <c r="I612" i="2"/>
  <c r="K612" i="2"/>
  <c r="K614" i="2"/>
  <c r="M621" i="2"/>
  <c r="I621" i="2"/>
  <c r="L621" i="2"/>
  <c r="J621" i="2"/>
  <c r="J628" i="2"/>
  <c r="M628" i="2"/>
  <c r="I628" i="2"/>
  <c r="K628" i="2"/>
  <c r="K630" i="2"/>
  <c r="M637" i="2"/>
  <c r="I637" i="2"/>
  <c r="L637" i="2"/>
  <c r="J637" i="2"/>
  <c r="J644" i="2"/>
  <c r="M644" i="2"/>
  <c r="I644" i="2"/>
  <c r="K644" i="2"/>
  <c r="K646" i="2"/>
  <c r="M653" i="2"/>
  <c r="I653" i="2"/>
  <c r="L653" i="2"/>
  <c r="J653" i="2"/>
  <c r="J660" i="2"/>
  <c r="M660" i="2"/>
  <c r="I660" i="2"/>
  <c r="K660" i="2"/>
  <c r="K662" i="2"/>
  <c r="M669" i="2"/>
  <c r="I669" i="2"/>
  <c r="J669" i="2" s="1"/>
  <c r="L669" i="2"/>
  <c r="J687" i="2"/>
  <c r="M687" i="2"/>
  <c r="I687" i="2"/>
  <c r="L687" i="2"/>
  <c r="K687" i="2"/>
  <c r="L728" i="2"/>
  <c r="J728" i="2"/>
  <c r="J747" i="2"/>
  <c r="M747" i="2"/>
  <c r="I747" i="2"/>
  <c r="L747" i="2"/>
  <c r="K747" i="2"/>
  <c r="J753" i="2"/>
  <c r="K753" i="2"/>
  <c r="I753" i="2"/>
  <c r="M753" i="2"/>
  <c r="L753" i="2"/>
  <c r="I784" i="2"/>
  <c r="L784" i="2"/>
  <c r="J784" i="2"/>
  <c r="K457" i="2"/>
  <c r="J458" i="2"/>
  <c r="K461" i="2"/>
  <c r="J462" i="2"/>
  <c r="K465" i="2"/>
  <c r="J466" i="2"/>
  <c r="K469" i="2"/>
  <c r="J470" i="2"/>
  <c r="J474" i="2"/>
  <c r="J478" i="2"/>
  <c r="J482" i="2"/>
  <c r="J486" i="2"/>
  <c r="J490" i="2"/>
  <c r="K493" i="2"/>
  <c r="J494" i="2"/>
  <c r="J498" i="2"/>
  <c r="J502" i="2"/>
  <c r="J506" i="2"/>
  <c r="J510" i="2"/>
  <c r="J514" i="2"/>
  <c r="J518" i="2"/>
  <c r="J522" i="2"/>
  <c r="J526" i="2"/>
  <c r="J530" i="2"/>
  <c r="J534" i="2"/>
  <c r="J538" i="2"/>
  <c r="J542" i="2"/>
  <c r="J546" i="2"/>
  <c r="J550" i="2"/>
  <c r="J554" i="2"/>
  <c r="J558" i="2"/>
  <c r="J562" i="2"/>
  <c r="J566" i="2"/>
  <c r="J570" i="2"/>
  <c r="J574" i="2"/>
  <c r="L577" i="2"/>
  <c r="K577" i="2"/>
  <c r="I582" i="2"/>
  <c r="K583" i="2"/>
  <c r="M584" i="2"/>
  <c r="I584" i="2"/>
  <c r="L584" i="2"/>
  <c r="L587" i="2"/>
  <c r="J589" i="2"/>
  <c r="K590" i="2"/>
  <c r="L593" i="2"/>
  <c r="K593" i="2"/>
  <c r="J602" i="2"/>
  <c r="J610" i="2"/>
  <c r="J618" i="2"/>
  <c r="J626" i="2"/>
  <c r="J634" i="2"/>
  <c r="J642" i="2"/>
  <c r="J650" i="2"/>
  <c r="J658" i="2"/>
  <c r="J666" i="2"/>
  <c r="J674" i="2"/>
  <c r="M684" i="2"/>
  <c r="M696" i="2"/>
  <c r="M712" i="2"/>
  <c r="M728" i="2"/>
  <c r="M744" i="2"/>
  <c r="M768" i="2"/>
  <c r="I768" i="2"/>
  <c r="L768" i="2"/>
  <c r="J768" i="2"/>
  <c r="J787" i="2"/>
  <c r="M787" i="2"/>
  <c r="I787" i="2"/>
  <c r="L787" i="2"/>
  <c r="K787" i="2"/>
  <c r="M832" i="2"/>
  <c r="I832" i="2"/>
  <c r="L832" i="2"/>
  <c r="J832" i="2"/>
  <c r="M580" i="2"/>
  <c r="I580" i="2"/>
  <c r="L580" i="2"/>
  <c r="L583" i="2"/>
  <c r="K589" i="2"/>
  <c r="J600" i="2"/>
  <c r="M600" i="2"/>
  <c r="I600" i="2"/>
  <c r="M601" i="2"/>
  <c r="I601" i="2"/>
  <c r="L601" i="2"/>
  <c r="J608" i="2"/>
  <c r="I608" i="2"/>
  <c r="M609" i="2"/>
  <c r="I609" i="2"/>
  <c r="L609" i="2"/>
  <c r="J616" i="2"/>
  <c r="M616" i="2"/>
  <c r="I616" i="2"/>
  <c r="M617" i="2"/>
  <c r="I617" i="2"/>
  <c r="L617" i="2"/>
  <c r="J624" i="2"/>
  <c r="M624" i="2"/>
  <c r="I624" i="2"/>
  <c r="M625" i="2"/>
  <c r="I625" i="2"/>
  <c r="L625" i="2"/>
  <c r="J632" i="2"/>
  <c r="M632" i="2"/>
  <c r="I632" i="2"/>
  <c r="M633" i="2"/>
  <c r="I633" i="2"/>
  <c r="L633" i="2"/>
  <c r="J640" i="2"/>
  <c r="M640" i="2"/>
  <c r="I640" i="2"/>
  <c r="M641" i="2"/>
  <c r="I641" i="2"/>
  <c r="L641" i="2"/>
  <c r="J648" i="2"/>
  <c r="M648" i="2"/>
  <c r="I648" i="2"/>
  <c r="M649" i="2"/>
  <c r="I649" i="2"/>
  <c r="L649" i="2"/>
  <c r="J656" i="2"/>
  <c r="M656" i="2"/>
  <c r="I656" i="2"/>
  <c r="M657" i="2"/>
  <c r="I657" i="2"/>
  <c r="L657" i="2"/>
  <c r="J664" i="2"/>
  <c r="M664" i="2"/>
  <c r="I664" i="2"/>
  <c r="M665" i="2"/>
  <c r="I665" i="2"/>
  <c r="L665" i="2"/>
  <c r="J672" i="2"/>
  <c r="M672" i="2"/>
  <c r="I672" i="2"/>
  <c r="M673" i="2"/>
  <c r="I673" i="2"/>
  <c r="L673" i="2"/>
  <c r="J691" i="2"/>
  <c r="M691" i="2"/>
  <c r="I691" i="2"/>
  <c r="L691" i="2"/>
  <c r="K691" i="2"/>
  <c r="J703" i="2"/>
  <c r="M703" i="2"/>
  <c r="I703" i="2"/>
  <c r="L703" i="2"/>
  <c r="K703" i="2"/>
  <c r="J719" i="2"/>
  <c r="M719" i="2"/>
  <c r="I719" i="2"/>
  <c r="L719" i="2"/>
  <c r="K719" i="2"/>
  <c r="J735" i="2"/>
  <c r="M735" i="2"/>
  <c r="I735" i="2"/>
  <c r="L735" i="2"/>
  <c r="K735" i="2"/>
  <c r="J751" i="2"/>
  <c r="M751" i="2"/>
  <c r="I751" i="2"/>
  <c r="L751" i="2"/>
  <c r="K751" i="2"/>
  <c r="J771" i="2"/>
  <c r="M771" i="2"/>
  <c r="I771" i="2"/>
  <c r="L771" i="2"/>
  <c r="K771" i="2"/>
  <c r="M816" i="2"/>
  <c r="I816" i="2"/>
  <c r="L816" i="2"/>
  <c r="J816" i="2"/>
  <c r="J835" i="2"/>
  <c r="M835" i="2"/>
  <c r="I835" i="2"/>
  <c r="L835" i="2"/>
  <c r="K835" i="2"/>
  <c r="J599" i="2"/>
  <c r="J603" i="2"/>
  <c r="J607" i="2"/>
  <c r="J611" i="2"/>
  <c r="J615" i="2"/>
  <c r="J619" i="2"/>
  <c r="J623" i="2"/>
  <c r="J627" i="2"/>
  <c r="J631" i="2"/>
  <c r="J635" i="2"/>
  <c r="J639" i="2"/>
  <c r="J643" i="2"/>
  <c r="J647" i="2"/>
  <c r="J651" i="2"/>
  <c r="J655" i="2"/>
  <c r="J659" i="2"/>
  <c r="J663" i="2"/>
  <c r="J667" i="2"/>
  <c r="J671" i="2"/>
  <c r="L675" i="2"/>
  <c r="J677" i="2"/>
  <c r="J679" i="2"/>
  <c r="M679" i="2"/>
  <c r="I679" i="2"/>
  <c r="L679" i="2"/>
  <c r="M688" i="2"/>
  <c r="M700" i="2"/>
  <c r="J707" i="2"/>
  <c r="M707" i="2"/>
  <c r="I707" i="2"/>
  <c r="L707" i="2"/>
  <c r="M716" i="2"/>
  <c r="J723" i="2"/>
  <c r="M723" i="2"/>
  <c r="I723" i="2"/>
  <c r="L723" i="2"/>
  <c r="J724" i="2"/>
  <c r="M732" i="2"/>
  <c r="J739" i="2"/>
  <c r="M739" i="2"/>
  <c r="I739" i="2"/>
  <c r="L739" i="2"/>
  <c r="J740" i="2"/>
  <c r="M748" i="2"/>
  <c r="K677" i="2"/>
  <c r="J683" i="2"/>
  <c r="M683" i="2"/>
  <c r="I683" i="2"/>
  <c r="L683" i="2"/>
  <c r="J695" i="2"/>
  <c r="M695" i="2"/>
  <c r="I695" i="2"/>
  <c r="L695" i="2"/>
  <c r="J711" i="2"/>
  <c r="M711" i="2"/>
  <c r="I711" i="2"/>
  <c r="L711" i="2"/>
  <c r="J727" i="2"/>
  <c r="M727" i="2"/>
  <c r="I727" i="2"/>
  <c r="L727" i="2"/>
  <c r="J743" i="2"/>
  <c r="M743" i="2"/>
  <c r="I743" i="2"/>
  <c r="L743" i="2"/>
  <c r="I678" i="2"/>
  <c r="K680" i="2"/>
  <c r="J681" i="2"/>
  <c r="I682" i="2"/>
  <c r="M682" i="2"/>
  <c r="K684" i="2"/>
  <c r="J685" i="2"/>
  <c r="I686" i="2"/>
  <c r="M686" i="2"/>
  <c r="K688" i="2"/>
  <c r="J689" i="2"/>
  <c r="I690" i="2"/>
  <c r="M690" i="2"/>
  <c r="K692" i="2"/>
  <c r="J693" i="2"/>
  <c r="M694" i="2"/>
  <c r="K696" i="2"/>
  <c r="J697" i="2"/>
  <c r="I698" i="2"/>
  <c r="M698" i="2"/>
  <c r="K700" i="2"/>
  <c r="J701" i="2"/>
  <c r="I702" i="2"/>
  <c r="M702" i="2"/>
  <c r="K704" i="2"/>
  <c r="J705" i="2"/>
  <c r="I706" i="2"/>
  <c r="M706" i="2"/>
  <c r="K708" i="2"/>
  <c r="J709" i="2"/>
  <c r="I710" i="2"/>
  <c r="M710" i="2"/>
  <c r="K712" i="2"/>
  <c r="J713" i="2"/>
  <c r="I714" i="2"/>
  <c r="M714" i="2"/>
  <c r="K716" i="2"/>
  <c r="J717" i="2"/>
  <c r="I718" i="2"/>
  <c r="M718" i="2"/>
  <c r="K720" i="2"/>
  <c r="J721" i="2"/>
  <c r="I722" i="2"/>
  <c r="M722" i="2"/>
  <c r="K724" i="2"/>
  <c r="J725" i="2"/>
  <c r="I726" i="2"/>
  <c r="M726" i="2"/>
  <c r="K728" i="2"/>
  <c r="J729" i="2"/>
  <c r="I730" i="2"/>
  <c r="M730" i="2"/>
  <c r="K732" i="2"/>
  <c r="J733" i="2"/>
  <c r="I734" i="2"/>
  <c r="M734" i="2"/>
  <c r="K736" i="2"/>
  <c r="J737" i="2"/>
  <c r="I738" i="2"/>
  <c r="M738" i="2"/>
  <c r="K740" i="2"/>
  <c r="J741" i="2"/>
  <c r="I742" i="2"/>
  <c r="M742" i="2"/>
  <c r="K744" i="2"/>
  <c r="J745" i="2"/>
  <c r="I746" i="2"/>
  <c r="M746" i="2"/>
  <c r="K748" i="2"/>
  <c r="J749" i="2"/>
  <c r="I750" i="2"/>
  <c r="M750" i="2"/>
  <c r="K752" i="2"/>
  <c r="J754" i="2"/>
  <c r="L755" i="2"/>
  <c r="K755" i="2"/>
  <c r="J759" i="2"/>
  <c r="M759" i="2"/>
  <c r="I759" i="2"/>
  <c r="L759" i="2"/>
  <c r="K768" i="2"/>
  <c r="M772" i="2"/>
  <c r="I772" i="2"/>
  <c r="L772" i="2"/>
  <c r="J775" i="2"/>
  <c r="M775" i="2"/>
  <c r="I775" i="2"/>
  <c r="L775" i="2"/>
  <c r="K784" i="2"/>
  <c r="M788" i="2"/>
  <c r="I788" i="2"/>
  <c r="L788" i="2"/>
  <c r="J791" i="2"/>
  <c r="M791" i="2"/>
  <c r="I791" i="2"/>
  <c r="L791" i="2"/>
  <c r="K800" i="2"/>
  <c r="M804" i="2"/>
  <c r="I804" i="2"/>
  <c r="L804" i="2"/>
  <c r="J807" i="2"/>
  <c r="M807" i="2"/>
  <c r="I807" i="2"/>
  <c r="L807" i="2"/>
  <c r="K816" i="2"/>
  <c r="M820" i="2"/>
  <c r="I820" i="2"/>
  <c r="L820" i="2"/>
  <c r="J823" i="2"/>
  <c r="M823" i="2"/>
  <c r="I823" i="2"/>
  <c r="L823" i="2"/>
  <c r="K832" i="2"/>
  <c r="M836" i="2"/>
  <c r="I836" i="2"/>
  <c r="L836" i="2"/>
  <c r="J839" i="2"/>
  <c r="M839" i="2"/>
  <c r="I839" i="2"/>
  <c r="L839" i="2"/>
  <c r="M848" i="2"/>
  <c r="I848" i="2"/>
  <c r="J848" i="2"/>
  <c r="M860" i="2"/>
  <c r="I860" i="2"/>
  <c r="L860" i="2"/>
  <c r="J860" i="2"/>
  <c r="J863" i="2"/>
  <c r="M863" i="2"/>
  <c r="I863" i="2"/>
  <c r="L863" i="2"/>
  <c r="K863" i="2"/>
  <c r="J872" i="2"/>
  <c r="K872" i="2"/>
  <c r="I872" i="2"/>
  <c r="M872" i="2"/>
  <c r="L872" i="2"/>
  <c r="L680" i="2"/>
  <c r="K681" i="2"/>
  <c r="L684" i="2"/>
  <c r="K685" i="2"/>
  <c r="L688" i="2"/>
  <c r="K689" i="2"/>
  <c r="L692" i="2"/>
  <c r="K693" i="2"/>
  <c r="L696" i="2"/>
  <c r="K697" i="2"/>
  <c r="L700" i="2"/>
  <c r="K701" i="2"/>
  <c r="K705" i="2"/>
  <c r="L708" i="2"/>
  <c r="K709" i="2"/>
  <c r="K713" i="2"/>
  <c r="K717" i="2"/>
  <c r="K721" i="2"/>
  <c r="K725" i="2"/>
  <c r="K729" i="2"/>
  <c r="K733" i="2"/>
  <c r="K737" i="2"/>
  <c r="K741" i="2"/>
  <c r="K745" i="2"/>
  <c r="K749" i="2"/>
  <c r="L757" i="2"/>
  <c r="J757" i="2"/>
  <c r="M757" i="2"/>
  <c r="M760" i="2"/>
  <c r="I760" i="2"/>
  <c r="L760" i="2"/>
  <c r="J763" i="2"/>
  <c r="M763" i="2"/>
  <c r="I763" i="2"/>
  <c r="L763" i="2"/>
  <c r="M776" i="2"/>
  <c r="I776" i="2"/>
  <c r="L776" i="2"/>
  <c r="J779" i="2"/>
  <c r="M779" i="2"/>
  <c r="I779" i="2"/>
  <c r="L779" i="2"/>
  <c r="M792" i="2"/>
  <c r="I792" i="2"/>
  <c r="L792" i="2"/>
  <c r="J795" i="2"/>
  <c r="M795" i="2"/>
  <c r="I795" i="2"/>
  <c r="L795" i="2"/>
  <c r="M808" i="2"/>
  <c r="I808" i="2"/>
  <c r="L808" i="2"/>
  <c r="J811" i="2"/>
  <c r="M811" i="2"/>
  <c r="I811" i="2"/>
  <c r="L811" i="2"/>
  <c r="M824" i="2"/>
  <c r="I824" i="2"/>
  <c r="L824" i="2"/>
  <c r="J827" i="2"/>
  <c r="M827" i="2"/>
  <c r="I827" i="2"/>
  <c r="L827" i="2"/>
  <c r="M840" i="2"/>
  <c r="I840" i="2"/>
  <c r="L840" i="2"/>
  <c r="J843" i="2"/>
  <c r="M843" i="2"/>
  <c r="I843" i="2"/>
  <c r="L843" i="2"/>
  <c r="I680" i="2"/>
  <c r="I684" i="2"/>
  <c r="I688" i="2"/>
  <c r="I692" i="2"/>
  <c r="I696" i="2"/>
  <c r="I700" i="2"/>
  <c r="I704" i="2"/>
  <c r="I708" i="2"/>
  <c r="I712" i="2"/>
  <c r="I716" i="2"/>
  <c r="I720" i="2"/>
  <c r="I724" i="2"/>
  <c r="I728" i="2"/>
  <c r="I732" i="2"/>
  <c r="I736" i="2"/>
  <c r="I740" i="2"/>
  <c r="I744" i="2"/>
  <c r="I748" i="2"/>
  <c r="I752" i="2"/>
  <c r="M754" i="2"/>
  <c r="I754" i="2"/>
  <c r="L754" i="2"/>
  <c r="I755" i="2"/>
  <c r="K759" i="2"/>
  <c r="K760" i="2"/>
  <c r="M764" i="2"/>
  <c r="I764" i="2"/>
  <c r="L764" i="2"/>
  <c r="M767" i="2"/>
  <c r="I767" i="2"/>
  <c r="J767" i="2" s="1"/>
  <c r="L767" i="2"/>
  <c r="K775" i="2"/>
  <c r="K776" i="2"/>
  <c r="M780" i="2"/>
  <c r="I780" i="2"/>
  <c r="L780" i="2"/>
  <c r="J783" i="2"/>
  <c r="M783" i="2"/>
  <c r="I783" i="2"/>
  <c r="L783" i="2"/>
  <c r="K791" i="2"/>
  <c r="K792" i="2"/>
  <c r="M796" i="2"/>
  <c r="I796" i="2"/>
  <c r="L796" i="2"/>
  <c r="J799" i="2"/>
  <c r="M799" i="2"/>
  <c r="I799" i="2"/>
  <c r="L799" i="2"/>
  <c r="K807" i="2"/>
  <c r="K808" i="2"/>
  <c r="M812" i="2"/>
  <c r="I812" i="2"/>
  <c r="L812" i="2"/>
  <c r="J815" i="2"/>
  <c r="M815" i="2"/>
  <c r="I815" i="2"/>
  <c r="L815" i="2"/>
  <c r="K823" i="2"/>
  <c r="K824" i="2"/>
  <c r="M828" i="2"/>
  <c r="I828" i="2"/>
  <c r="L828" i="2"/>
  <c r="J831" i="2"/>
  <c r="M831" i="2"/>
  <c r="I831" i="2"/>
  <c r="L831" i="2"/>
  <c r="K839" i="2"/>
  <c r="K840" i="2"/>
  <c r="L847" i="2"/>
  <c r="K847" i="2"/>
  <c r="I847" i="2"/>
  <c r="I758" i="2"/>
  <c r="M758" i="2"/>
  <c r="J761" i="2"/>
  <c r="I762" i="2"/>
  <c r="M762" i="2"/>
  <c r="J765" i="2"/>
  <c r="I766" i="2"/>
  <c r="M766" i="2"/>
  <c r="J769" i="2"/>
  <c r="I770" i="2"/>
  <c r="M770" i="2"/>
  <c r="J773" i="2"/>
  <c r="I774" i="2"/>
  <c r="M774" i="2"/>
  <c r="J777" i="2"/>
  <c r="I778" i="2"/>
  <c r="M778" i="2"/>
  <c r="J781" i="2"/>
  <c r="I782" i="2"/>
  <c r="M782" i="2"/>
  <c r="J785" i="2"/>
  <c r="I786" i="2"/>
  <c r="M786" i="2"/>
  <c r="J789" i="2"/>
  <c r="I790" i="2"/>
  <c r="M790" i="2"/>
  <c r="J793" i="2"/>
  <c r="I794" i="2"/>
  <c r="M794" i="2"/>
  <c r="J797" i="2"/>
  <c r="I798" i="2"/>
  <c r="M798" i="2"/>
  <c r="J801" i="2"/>
  <c r="I802" i="2"/>
  <c r="M802" i="2"/>
  <c r="J805" i="2"/>
  <c r="I806" i="2"/>
  <c r="M806" i="2"/>
  <c r="J809" i="2"/>
  <c r="I810" i="2"/>
  <c r="M810" i="2"/>
  <c r="J813" i="2"/>
  <c r="I814" i="2"/>
  <c r="M814" i="2"/>
  <c r="J817" i="2"/>
  <c r="I818" i="2"/>
  <c r="M818" i="2"/>
  <c r="J821" i="2"/>
  <c r="I822" i="2"/>
  <c r="M822" i="2"/>
  <c r="J825" i="2"/>
  <c r="I826" i="2"/>
  <c r="M826" i="2"/>
  <c r="J829" i="2"/>
  <c r="I830" i="2"/>
  <c r="M830" i="2"/>
  <c r="J833" i="2"/>
  <c r="I834" i="2"/>
  <c r="M834" i="2"/>
  <c r="J837" i="2"/>
  <c r="I838" i="2"/>
  <c r="M838" i="2"/>
  <c r="J841" i="2"/>
  <c r="I842" i="2"/>
  <c r="M842" i="2"/>
  <c r="M844" i="2"/>
  <c r="I845" i="2"/>
  <c r="K848" i="2"/>
  <c r="L849" i="2"/>
  <c r="J849" i="2"/>
  <c r="M849" i="2"/>
  <c r="I853" i="2"/>
  <c r="K860" i="2"/>
  <c r="I864" i="2"/>
  <c r="L864" i="2"/>
  <c r="J867" i="2"/>
  <c r="M867" i="2"/>
  <c r="I867" i="2"/>
  <c r="L867" i="2"/>
  <c r="M877" i="2"/>
  <c r="I877" i="2"/>
  <c r="L877" i="2"/>
  <c r="K877" i="2"/>
  <c r="J877" i="2"/>
  <c r="M885" i="2"/>
  <c r="I885" i="2"/>
  <c r="L885" i="2"/>
  <c r="K885" i="2"/>
  <c r="J885" i="2"/>
  <c r="M893" i="2"/>
  <c r="I893" i="2"/>
  <c r="L893" i="2"/>
  <c r="K893" i="2"/>
  <c r="J893" i="2"/>
  <c r="M901" i="2"/>
  <c r="I901" i="2"/>
  <c r="L901" i="2"/>
  <c r="K901" i="2"/>
  <c r="J901" i="2"/>
  <c r="M909" i="2"/>
  <c r="I909" i="2"/>
  <c r="L909" i="2"/>
  <c r="K909" i="2"/>
  <c r="J909" i="2"/>
  <c r="K761" i="2"/>
  <c r="J762" i="2"/>
  <c r="K765" i="2"/>
  <c r="K769" i="2"/>
  <c r="K777" i="2"/>
  <c r="J778" i="2"/>
  <c r="K781" i="2"/>
  <c r="J782" i="2"/>
  <c r="K785" i="2"/>
  <c r="J786" i="2"/>
  <c r="K789" i="2"/>
  <c r="J790" i="2"/>
  <c r="K793" i="2"/>
  <c r="J794" i="2"/>
  <c r="K797" i="2"/>
  <c r="K801" i="2"/>
  <c r="J802" i="2"/>
  <c r="K805" i="2"/>
  <c r="J806" i="2"/>
  <c r="K809" i="2"/>
  <c r="K813" i="2"/>
  <c r="K817" i="2"/>
  <c r="K821" i="2"/>
  <c r="J822" i="2"/>
  <c r="K825" i="2"/>
  <c r="J826" i="2"/>
  <c r="K829" i="2"/>
  <c r="J830" i="2"/>
  <c r="K833" i="2"/>
  <c r="J834" i="2"/>
  <c r="K837" i="2"/>
  <c r="K841" i="2"/>
  <c r="J842" i="2"/>
  <c r="I844" i="2"/>
  <c r="K845" i="2"/>
  <c r="J846" i="2"/>
  <c r="J851" i="2"/>
  <c r="L851" i="2"/>
  <c r="M851" i="2"/>
  <c r="M852" i="2"/>
  <c r="I852" i="2"/>
  <c r="L852" i="2"/>
  <c r="J855" i="2"/>
  <c r="M855" i="2"/>
  <c r="I855" i="2"/>
  <c r="L855" i="2"/>
  <c r="M868" i="2"/>
  <c r="I868" i="2"/>
  <c r="L868" i="2"/>
  <c r="J871" i="2"/>
  <c r="M871" i="2"/>
  <c r="I871" i="2"/>
  <c r="L871" i="2"/>
  <c r="J876" i="2"/>
  <c r="M876" i="2"/>
  <c r="I876" i="2"/>
  <c r="L876" i="2"/>
  <c r="K876" i="2"/>
  <c r="J884" i="2"/>
  <c r="M884" i="2"/>
  <c r="I884" i="2"/>
  <c r="L884" i="2"/>
  <c r="K884" i="2"/>
  <c r="J892" i="2"/>
  <c r="I892" i="2"/>
  <c r="L892" i="2"/>
  <c r="K892" i="2"/>
  <c r="J900" i="2"/>
  <c r="M900" i="2"/>
  <c r="I900" i="2"/>
  <c r="L900" i="2"/>
  <c r="K900" i="2"/>
  <c r="J908" i="2"/>
  <c r="M908" i="2"/>
  <c r="I908" i="2"/>
  <c r="L908" i="2"/>
  <c r="K908" i="2"/>
  <c r="L845" i="2"/>
  <c r="L853" i="2"/>
  <c r="J853" i="2"/>
  <c r="M853" i="2"/>
  <c r="M856" i="2"/>
  <c r="I856" i="2"/>
  <c r="L856" i="2"/>
  <c r="J859" i="2"/>
  <c r="M859" i="2"/>
  <c r="I859" i="2"/>
  <c r="L859" i="2"/>
  <c r="I846" i="2"/>
  <c r="M846" i="2"/>
  <c r="I850" i="2"/>
  <c r="M850" i="2"/>
  <c r="I854" i="2"/>
  <c r="M854" i="2"/>
  <c r="J857" i="2"/>
  <c r="I858" i="2"/>
  <c r="M858" i="2"/>
  <c r="J861" i="2"/>
  <c r="I862" i="2"/>
  <c r="M862" i="2"/>
  <c r="J865" i="2"/>
  <c r="I866" i="2"/>
  <c r="M866" i="2"/>
  <c r="J869" i="2"/>
  <c r="I870" i="2"/>
  <c r="M870" i="2"/>
  <c r="J924" i="2"/>
  <c r="M924" i="2"/>
  <c r="I924" i="2"/>
  <c r="L924" i="2"/>
  <c r="K924" i="2"/>
  <c r="K857" i="2"/>
  <c r="K861" i="2"/>
  <c r="K865" i="2"/>
  <c r="K869" i="2"/>
  <c r="M873" i="2"/>
  <c r="I873" i="2"/>
  <c r="L873" i="2"/>
  <c r="J880" i="2"/>
  <c r="M880" i="2"/>
  <c r="I880" i="2"/>
  <c r="M881" i="2"/>
  <c r="I881" i="2"/>
  <c r="L881" i="2"/>
  <c r="J888" i="2"/>
  <c r="M888" i="2"/>
  <c r="I888" i="2"/>
  <c r="M889" i="2"/>
  <c r="I889" i="2"/>
  <c r="L889" i="2"/>
  <c r="J896" i="2"/>
  <c r="M896" i="2"/>
  <c r="I896" i="2"/>
  <c r="M897" i="2"/>
  <c r="I897" i="2"/>
  <c r="L897" i="2"/>
  <c r="J904" i="2"/>
  <c r="M904" i="2"/>
  <c r="I904" i="2"/>
  <c r="M905" i="2"/>
  <c r="I905" i="2"/>
  <c r="L905" i="2"/>
  <c r="J912" i="2"/>
  <c r="M912" i="2"/>
  <c r="I912" i="2"/>
  <c r="M913" i="2"/>
  <c r="I913" i="2"/>
  <c r="L913" i="2"/>
  <c r="L937" i="2"/>
  <c r="J937" i="2"/>
  <c r="J940" i="2"/>
  <c r="M940" i="2"/>
  <c r="I940" i="2"/>
  <c r="L940" i="2"/>
  <c r="K940" i="2"/>
  <c r="L953" i="2"/>
  <c r="J953" i="2"/>
  <c r="J956" i="2"/>
  <c r="M956" i="2"/>
  <c r="I956" i="2"/>
  <c r="L956" i="2"/>
  <c r="K956" i="2"/>
  <c r="M921" i="2"/>
  <c r="J928" i="2"/>
  <c r="M928" i="2"/>
  <c r="I928" i="2"/>
  <c r="L928" i="2"/>
  <c r="M937" i="2"/>
  <c r="J944" i="2"/>
  <c r="M944" i="2"/>
  <c r="I944" i="2"/>
  <c r="L944" i="2"/>
  <c r="M953" i="2"/>
  <c r="M957" i="2"/>
  <c r="I957" i="2"/>
  <c r="L957" i="2"/>
  <c r="J960" i="2"/>
  <c r="M960" i="2"/>
  <c r="I960" i="2"/>
  <c r="L960" i="2"/>
  <c r="M966" i="2"/>
  <c r="I966" i="2"/>
  <c r="L966" i="2"/>
  <c r="J966" i="2"/>
  <c r="J969" i="2"/>
  <c r="M969" i="2"/>
  <c r="I969" i="2"/>
  <c r="L969" i="2"/>
  <c r="K969" i="2"/>
  <c r="K874" i="2"/>
  <c r="K878" i="2"/>
  <c r="K882" i="2"/>
  <c r="K890" i="2"/>
  <c r="K894" i="2"/>
  <c r="K898" i="2"/>
  <c r="K902" i="2"/>
  <c r="K906" i="2"/>
  <c r="K910" i="2"/>
  <c r="L914" i="2"/>
  <c r="J916" i="2"/>
  <c r="M916" i="2"/>
  <c r="I916" i="2"/>
  <c r="L916" i="2"/>
  <c r="M925" i="2"/>
  <c r="J932" i="2"/>
  <c r="M932" i="2"/>
  <c r="I932" i="2"/>
  <c r="L932" i="2"/>
  <c r="M941" i="2"/>
  <c r="J948" i="2"/>
  <c r="M948" i="2"/>
  <c r="I948" i="2"/>
  <c r="L948" i="2"/>
  <c r="K957" i="2"/>
  <c r="M914" i="2"/>
  <c r="J920" i="2"/>
  <c r="M920" i="2"/>
  <c r="I920" i="2"/>
  <c r="L920" i="2"/>
  <c r="K928" i="2"/>
  <c r="M929" i="2"/>
  <c r="J936" i="2"/>
  <c r="M936" i="2"/>
  <c r="I936" i="2"/>
  <c r="L936" i="2"/>
  <c r="K944" i="2"/>
  <c r="M945" i="2"/>
  <c r="J952" i="2"/>
  <c r="M952" i="2"/>
  <c r="I952" i="2"/>
  <c r="L952" i="2"/>
  <c r="K960" i="2"/>
  <c r="J961" i="2"/>
  <c r="L961" i="2"/>
  <c r="K961" i="2"/>
  <c r="I961" i="2"/>
  <c r="I915" i="2"/>
  <c r="M915" i="2"/>
  <c r="K917" i="2"/>
  <c r="J918" i="2"/>
  <c r="I919" i="2"/>
  <c r="M919" i="2"/>
  <c r="K921" i="2"/>
  <c r="J922" i="2"/>
  <c r="I923" i="2"/>
  <c r="M923" i="2"/>
  <c r="K925" i="2"/>
  <c r="J926" i="2"/>
  <c r="I927" i="2"/>
  <c r="M927" i="2"/>
  <c r="K929" i="2"/>
  <c r="J930" i="2"/>
  <c r="I931" i="2"/>
  <c r="M931" i="2"/>
  <c r="K933" i="2"/>
  <c r="J934" i="2"/>
  <c r="I935" i="2"/>
  <c r="M935" i="2"/>
  <c r="K937" i="2"/>
  <c r="J938" i="2"/>
  <c r="I939" i="2"/>
  <c r="M939" i="2"/>
  <c r="K941" i="2"/>
  <c r="J942" i="2"/>
  <c r="I943" i="2"/>
  <c r="M943" i="2"/>
  <c r="K945" i="2"/>
  <c r="J946" i="2"/>
  <c r="I947" i="2"/>
  <c r="M947" i="2"/>
  <c r="J950" i="2"/>
  <c r="I951" i="2"/>
  <c r="M951" i="2"/>
  <c r="K953" i="2"/>
  <c r="J954" i="2"/>
  <c r="I955" i="2"/>
  <c r="M955" i="2"/>
  <c r="J958" i="2"/>
  <c r="I959" i="2"/>
  <c r="K966" i="2"/>
  <c r="M970" i="2"/>
  <c r="I970" i="2"/>
  <c r="L970" i="2"/>
  <c r="J973" i="2"/>
  <c r="M973" i="2"/>
  <c r="I973" i="2"/>
  <c r="L973" i="2"/>
  <c r="L917" i="2"/>
  <c r="K918" i="2"/>
  <c r="J919" i="2"/>
  <c r="L921" i="2"/>
  <c r="K922" i="2"/>
  <c r="J923" i="2"/>
  <c r="K926" i="2"/>
  <c r="L929" i="2"/>
  <c r="K930" i="2"/>
  <c r="L933" i="2"/>
  <c r="K934" i="2"/>
  <c r="K938" i="2"/>
  <c r="J939" i="2"/>
  <c r="L941" i="2"/>
  <c r="K942" i="2"/>
  <c r="J943" i="2"/>
  <c r="L945" i="2"/>
  <c r="K946" i="2"/>
  <c r="J947" i="2"/>
  <c r="K950" i="2"/>
  <c r="K954" i="2"/>
  <c r="K958" i="2"/>
  <c r="M974" i="2"/>
  <c r="I974" i="2"/>
  <c r="L974" i="2"/>
  <c r="J977" i="2"/>
  <c r="M977" i="2"/>
  <c r="I977" i="2"/>
  <c r="I917" i="2"/>
  <c r="I921" i="2"/>
  <c r="I925" i="2"/>
  <c r="I929" i="2"/>
  <c r="I933" i="2"/>
  <c r="I937" i="2"/>
  <c r="I941" i="2"/>
  <c r="I945" i="2"/>
  <c r="I949" i="2"/>
  <c r="I953" i="2"/>
  <c r="J965" i="2"/>
  <c r="M965" i="2"/>
  <c r="I965" i="2"/>
  <c r="L965" i="2"/>
  <c r="K973" i="2"/>
  <c r="K974" i="2"/>
  <c r="M978" i="2"/>
  <c r="I978" i="2"/>
  <c r="L978" i="2"/>
  <c r="L993" i="2"/>
  <c r="J993" i="2"/>
  <c r="J996" i="2"/>
  <c r="M996" i="2"/>
  <c r="I996" i="2"/>
  <c r="K996" i="2"/>
  <c r="K962" i="2"/>
  <c r="J963" i="2"/>
  <c r="I964" i="2"/>
  <c r="M964" i="2"/>
  <c r="J967" i="2"/>
  <c r="I968" i="2"/>
  <c r="M968" i="2"/>
  <c r="J971" i="2"/>
  <c r="I972" i="2"/>
  <c r="M972" i="2"/>
  <c r="J975" i="2"/>
  <c r="I976" i="2"/>
  <c r="M976" i="2"/>
  <c r="J979" i="2"/>
  <c r="K980" i="2"/>
  <c r="J985" i="2"/>
  <c r="M993" i="2"/>
  <c r="J1000" i="2"/>
  <c r="M1000" i="2"/>
  <c r="I1000" i="2"/>
  <c r="L1000" i="2"/>
  <c r="K963" i="2"/>
  <c r="K967" i="2"/>
  <c r="K971" i="2"/>
  <c r="K975" i="2"/>
  <c r="K979" i="2"/>
  <c r="L980" i="2"/>
  <c r="L982" i="2"/>
  <c r="J982" i="2"/>
  <c r="M982" i="2"/>
  <c r="M983" i="2"/>
  <c r="I983" i="2"/>
  <c r="J988" i="2"/>
  <c r="M988" i="2"/>
  <c r="I988" i="2"/>
  <c r="L988" i="2"/>
  <c r="J1001" i="2"/>
  <c r="I1001" i="2"/>
  <c r="M1001" i="2"/>
  <c r="I962" i="2"/>
  <c r="M980" i="2"/>
  <c r="K983" i="2"/>
  <c r="J984" i="2"/>
  <c r="L984" i="2"/>
  <c r="M984" i="2"/>
  <c r="M985" i="2"/>
  <c r="J992" i="2"/>
  <c r="M992" i="2"/>
  <c r="I992" i="2"/>
  <c r="L992" i="2"/>
  <c r="K981" i="2"/>
  <c r="K985" i="2"/>
  <c r="J986" i="2"/>
  <c r="I987" i="2"/>
  <c r="M987" i="2"/>
  <c r="K989" i="2"/>
  <c r="J990" i="2"/>
  <c r="I991" i="2"/>
  <c r="M991" i="2"/>
  <c r="K993" i="2"/>
  <c r="J994" i="2"/>
  <c r="I995" i="2"/>
  <c r="M995" i="2"/>
  <c r="K997" i="2"/>
  <c r="J998" i="2"/>
  <c r="I999" i="2"/>
  <c r="M999" i="2"/>
  <c r="J1003" i="2"/>
  <c r="M1003" i="2"/>
  <c r="I1003" i="2"/>
  <c r="L1003" i="2"/>
  <c r="M1012" i="2"/>
  <c r="J1019" i="2"/>
  <c r="M1019" i="2"/>
  <c r="I1019" i="2"/>
  <c r="L1019" i="2"/>
  <c r="J1020" i="2"/>
  <c r="K986" i="2"/>
  <c r="K990" i="2"/>
  <c r="K994" i="2"/>
  <c r="K998" i="2"/>
  <c r="J1007" i="2"/>
  <c r="M1007" i="2"/>
  <c r="I1007" i="2"/>
  <c r="I981" i="2"/>
  <c r="I985" i="2"/>
  <c r="I989" i="2"/>
  <c r="I993" i="2"/>
  <c r="I997" i="2"/>
  <c r="M1004" i="2"/>
  <c r="J1011" i="2"/>
  <c r="M1011" i="2"/>
  <c r="I1011" i="2"/>
  <c r="L1011" i="2"/>
  <c r="L1031" i="2"/>
  <c r="J1031" i="2"/>
  <c r="I1002" i="2"/>
  <c r="M1002" i="2"/>
  <c r="K1004" i="2"/>
  <c r="J1005" i="2"/>
  <c r="I1006" i="2"/>
  <c r="M1006" i="2"/>
  <c r="K1008" i="2"/>
  <c r="J1009" i="2"/>
  <c r="I1010" i="2"/>
  <c r="M1010" i="2"/>
  <c r="K1012" i="2"/>
  <c r="I1014" i="2"/>
  <c r="M1014" i="2"/>
  <c r="K1016" i="2"/>
  <c r="J1017" i="2"/>
  <c r="I1018" i="2"/>
  <c r="M1018" i="2"/>
  <c r="K1020" i="2"/>
  <c r="J1021" i="2"/>
  <c r="I1022" i="2"/>
  <c r="K1022" i="2" s="1"/>
  <c r="M1022" i="2"/>
  <c r="J1023" i="2"/>
  <c r="M1031" i="2"/>
  <c r="J1046" i="2"/>
  <c r="M1046" i="2"/>
  <c r="I1046" i="2"/>
  <c r="L1046" i="2"/>
  <c r="L1004" i="2"/>
  <c r="K1005" i="2"/>
  <c r="K1009" i="2"/>
  <c r="K1013" i="2"/>
  <c r="J1014" i="2"/>
  <c r="L1016" i="2"/>
  <c r="K1017" i="2"/>
  <c r="K1021" i="2"/>
  <c r="J1026" i="2"/>
  <c r="M1026" i="2"/>
  <c r="I1026" i="2"/>
  <c r="L1026" i="2"/>
  <c r="I1004" i="2"/>
  <c r="I1008" i="2"/>
  <c r="I1012" i="2"/>
  <c r="I1016" i="2"/>
  <c r="I1020" i="2"/>
  <c r="M1023" i="2"/>
  <c r="L1024" i="2"/>
  <c r="J1024" i="2"/>
  <c r="J1030" i="2"/>
  <c r="M1030" i="2"/>
  <c r="I1030" i="2"/>
  <c r="L1030" i="2"/>
  <c r="L1032" i="2"/>
  <c r="J1032" i="2"/>
  <c r="I1032" i="2"/>
  <c r="M1032" i="2"/>
  <c r="M1034" i="2"/>
  <c r="I1034" i="2"/>
  <c r="J1034" i="2" s="1"/>
  <c r="L1034" i="2"/>
  <c r="K1034" i="2"/>
  <c r="K1023" i="2"/>
  <c r="I1025" i="2"/>
  <c r="M1025" i="2"/>
  <c r="K1027" i="2"/>
  <c r="I1029" i="2"/>
  <c r="M1029" i="2"/>
  <c r="K1031" i="2"/>
  <c r="I1033" i="2"/>
  <c r="K1028" i="2"/>
  <c r="L1033" i="2"/>
  <c r="J1042" i="2"/>
  <c r="M1042" i="2"/>
  <c r="I1042" i="2"/>
  <c r="I1023" i="2"/>
  <c r="I1027" i="2"/>
  <c r="I1031" i="2"/>
  <c r="K1033" i="2"/>
  <c r="M1033" i="2"/>
  <c r="J1038" i="2"/>
  <c r="M1038" i="2"/>
  <c r="I1038" i="2"/>
  <c r="K1039" i="2"/>
  <c r="L1035" i="2"/>
  <c r="L1039" i="2"/>
  <c r="K1040" i="2"/>
  <c r="M1043" i="2"/>
  <c r="I1043" i="2"/>
  <c r="L1043" i="2"/>
  <c r="I1035" i="2"/>
  <c r="J1035" i="2" s="1"/>
  <c r="I1039" i="2"/>
  <c r="L1044" i="2"/>
  <c r="K1044" i="2"/>
  <c r="J1044" i="2"/>
  <c r="I1045" i="2"/>
  <c r="J1045" i="2" s="1"/>
  <c r="M1045" i="2"/>
  <c r="M1040" i="2" l="1"/>
  <c r="O675" i="2"/>
  <c r="R1052" i="2"/>
  <c r="P1054" i="2"/>
  <c r="R1061" i="2"/>
  <c r="R1054" i="2"/>
  <c r="Q1052" i="2"/>
  <c r="Q1058" i="2"/>
  <c r="P1052" i="2"/>
  <c r="R1051" i="2"/>
  <c r="R1058" i="2"/>
  <c r="S1052" i="2"/>
  <c r="S1054" i="2"/>
  <c r="Q1054" i="2"/>
  <c r="S1058" i="2"/>
  <c r="O1052" i="2"/>
  <c r="U1052" i="2" s="1"/>
  <c r="V1052" i="2" s="1"/>
  <c r="W1052" i="2" s="1"/>
  <c r="X1052" i="2" s="1"/>
  <c r="Y1052" i="2" s="1"/>
  <c r="S1064" i="2"/>
  <c r="O1054" i="2"/>
  <c r="U1054" i="2" s="1"/>
  <c r="S1061" i="2"/>
  <c r="S1051" i="2"/>
  <c r="S1047" i="2"/>
  <c r="R1047" i="2"/>
  <c r="R1057" i="2"/>
  <c r="O1061" i="2"/>
  <c r="U1061" i="2" s="1"/>
  <c r="R1056" i="2"/>
  <c r="O1050" i="2"/>
  <c r="U1050" i="2" s="1"/>
  <c r="S1062" i="2"/>
  <c r="P1055" i="2"/>
  <c r="Q1056" i="2"/>
  <c r="P1051" i="2"/>
  <c r="S1063" i="2"/>
  <c r="P1060" i="2"/>
  <c r="S1056" i="2"/>
  <c r="S1050" i="2"/>
  <c r="R1062" i="2"/>
  <c r="O1048" i="2"/>
  <c r="U1048" i="2" s="1"/>
  <c r="O1055" i="2"/>
  <c r="U1055" i="2" s="1"/>
  <c r="R1053" i="2"/>
  <c r="O1059" i="2"/>
  <c r="U1059" i="2" s="1"/>
  <c r="Q1062" i="2"/>
  <c r="Q1064" i="2"/>
  <c r="O1056" i="2"/>
  <c r="U1056" i="2" s="1"/>
  <c r="Q1050" i="2"/>
  <c r="O1062" i="2"/>
  <c r="U1062" i="2" s="1"/>
  <c r="R1048" i="2"/>
  <c r="Q1048" i="2"/>
  <c r="O1057" i="2"/>
  <c r="U1057" i="2" s="1"/>
  <c r="V1057" i="2" s="1"/>
  <c r="W1057" i="2" s="1"/>
  <c r="X1057" i="2" s="1"/>
  <c r="Y1057" i="2" s="1"/>
  <c r="Q1057" i="2"/>
  <c r="P1048" i="2"/>
  <c r="P1047" i="2"/>
  <c r="R1050" i="2"/>
  <c r="S1057" i="2"/>
  <c r="P1061" i="2"/>
  <c r="Q1047" i="2"/>
  <c r="P1050" i="2"/>
  <c r="P1062" i="2"/>
  <c r="R1055" i="2"/>
  <c r="O1058" i="2"/>
  <c r="U1058" i="2" s="1"/>
  <c r="Q1049" i="2"/>
  <c r="O1064" i="2"/>
  <c r="U1064" i="2" s="1"/>
  <c r="R1049" i="2"/>
  <c r="Q1063" i="2"/>
  <c r="S1048" i="2"/>
  <c r="O1060" i="2"/>
  <c r="U1060" i="2" s="1"/>
  <c r="V1060" i="2" s="1"/>
  <c r="O1053" i="2"/>
  <c r="U1053" i="2" s="1"/>
  <c r="P1059" i="2"/>
  <c r="P1049" i="2"/>
  <c r="S1060" i="2"/>
  <c r="P1058" i="2"/>
  <c r="R1064" i="2"/>
  <c r="Q1059" i="2"/>
  <c r="P1057" i="2"/>
  <c r="O1047" i="2"/>
  <c r="U1047" i="2" s="1"/>
  <c r="V1047" i="2" s="1"/>
  <c r="W1047" i="2" s="1"/>
  <c r="X1047" i="2" s="1"/>
  <c r="Y1047" i="2" s="1"/>
  <c r="Q1055" i="2"/>
  <c r="P1056" i="2"/>
  <c r="Q1051" i="2"/>
  <c r="O1063" i="2"/>
  <c r="U1063" i="2" s="1"/>
  <c r="R1060" i="2"/>
  <c r="S1053" i="2"/>
  <c r="R1059" i="2"/>
  <c r="S1049" i="2"/>
  <c r="P1064" i="2"/>
  <c r="P1053" i="2"/>
  <c r="O1051" i="2"/>
  <c r="U1051" i="2" s="1"/>
  <c r="V1051" i="2" s="1"/>
  <c r="R1063" i="2"/>
  <c r="S1055" i="2"/>
  <c r="Q1060" i="2"/>
  <c r="Q1053" i="2"/>
  <c r="S1059" i="2"/>
  <c r="P1063" i="2"/>
  <c r="O1049" i="2"/>
  <c r="U1049" i="2" s="1"/>
  <c r="V1049" i="2" s="1"/>
  <c r="W1049" i="2" s="1"/>
  <c r="X1049" i="2" s="1"/>
  <c r="Y1049" i="2" s="1"/>
  <c r="Q1061" i="2"/>
  <c r="L1038" i="2"/>
  <c r="L1012" i="2"/>
  <c r="K1046" i="2"/>
  <c r="Q1046" i="2" s="1"/>
  <c r="M1039" i="2"/>
  <c r="M1024" i="2"/>
  <c r="L1023" i="2"/>
  <c r="L1007" i="2"/>
  <c r="R1007" i="2" s="1"/>
  <c r="L1037" i="2"/>
  <c r="O821" i="2"/>
  <c r="O971" i="2"/>
  <c r="O911" i="2"/>
  <c r="U911" i="2" s="1"/>
  <c r="P970" i="2"/>
  <c r="Q818" i="2"/>
  <c r="O562" i="2"/>
  <c r="K970" i="2"/>
  <c r="Q970" i="2" s="1"/>
  <c r="O462" i="2"/>
  <c r="U462" i="2" s="1"/>
  <c r="O626" i="2"/>
  <c r="O145" i="2"/>
  <c r="U145" i="2" s="1"/>
  <c r="O950" i="2"/>
  <c r="U950" i="2" s="1"/>
  <c r="O902" i="2"/>
  <c r="U902" i="2" s="1"/>
  <c r="O801" i="2"/>
  <c r="O765" i="2"/>
  <c r="Q707" i="2"/>
  <c r="O412" i="2"/>
  <c r="U412" i="2" s="1"/>
  <c r="O27" i="2"/>
  <c r="P692" i="2"/>
  <c r="P879" i="2"/>
  <c r="R880" i="2"/>
  <c r="R833" i="2"/>
  <c r="Q619" i="2"/>
  <c r="Q562" i="2"/>
  <c r="R463" i="2"/>
  <c r="O84" i="2"/>
  <c r="R734" i="2"/>
  <c r="O281" i="2"/>
  <c r="U281" i="2" s="1"/>
  <c r="P945" i="2"/>
  <c r="R899" i="2"/>
  <c r="P828" i="2"/>
  <c r="R774" i="2"/>
  <c r="P362" i="2"/>
  <c r="Q530" i="2"/>
  <c r="Q1041" i="2"/>
  <c r="P931" i="2"/>
  <c r="Q977" i="2"/>
  <c r="Q796" i="2"/>
  <c r="P718" i="2"/>
  <c r="Q710" i="2"/>
  <c r="Q641" i="2"/>
  <c r="P1010" i="2"/>
  <c r="Q1011" i="2"/>
  <c r="P874" i="2"/>
  <c r="P866" i="2"/>
  <c r="P862" i="2"/>
  <c r="P774" i="2"/>
  <c r="Q836" i="2"/>
  <c r="Q881" i="2"/>
  <c r="Q888" i="2"/>
  <c r="Q780" i="2"/>
  <c r="R446" i="2"/>
  <c r="O385" i="2"/>
  <c r="U385" i="2" s="1"/>
  <c r="O370" i="2"/>
  <c r="Q873" i="2"/>
  <c r="O865" i="2"/>
  <c r="U865" i="2" s="1"/>
  <c r="O785" i="2"/>
  <c r="U785" i="2" s="1"/>
  <c r="O694" i="2"/>
  <c r="U694" i="2" s="1"/>
  <c r="Q609" i="2"/>
  <c r="O534" i="2"/>
  <c r="U534" i="2" s="1"/>
  <c r="Q490" i="2"/>
  <c r="P346" i="2"/>
  <c r="Q889" i="2"/>
  <c r="P710" i="2"/>
  <c r="Q574" i="2"/>
  <c r="O542" i="2"/>
  <c r="U542" i="2" s="1"/>
  <c r="O538" i="2"/>
  <c r="U538" i="2" s="1"/>
  <c r="O478" i="2"/>
  <c r="U478" i="2" s="1"/>
  <c r="O369" i="2"/>
  <c r="O357" i="2"/>
  <c r="U357" i="2" s="1"/>
  <c r="Q274" i="2"/>
  <c r="Q915" i="2"/>
  <c r="Q418" i="2"/>
  <c r="Q386" i="2"/>
  <c r="O458" i="2"/>
  <c r="U458" i="2" s="1"/>
  <c r="O225" i="2"/>
  <c r="U225" i="2" s="1"/>
  <c r="O164" i="2"/>
  <c r="U164" i="2" s="1"/>
  <c r="O90" i="2"/>
  <c r="U90" i="2" s="1"/>
  <c r="Q1014" i="2"/>
  <c r="O898" i="2"/>
  <c r="U898" i="2" s="1"/>
  <c r="Q1001" i="2"/>
  <c r="P925" i="2"/>
  <c r="Q1024" i="2"/>
  <c r="P875" i="2"/>
  <c r="Q914" i="2"/>
  <c r="O749" i="2"/>
  <c r="U749" i="2" s="1"/>
  <c r="Q1000" i="2"/>
  <c r="Q912" i="2"/>
  <c r="Q617" i="2"/>
  <c r="O497" i="2"/>
  <c r="U497" i="2" s="1"/>
  <c r="O627" i="2"/>
  <c r="U627" i="2" s="1"/>
  <c r="P1045" i="2"/>
  <c r="O261" i="2"/>
  <c r="U261" i="2" s="1"/>
  <c r="O174" i="2"/>
  <c r="U174" i="2" s="1"/>
  <c r="O178" i="2"/>
  <c r="U178" i="2" s="1"/>
  <c r="O405" i="2"/>
  <c r="U405" i="2" s="1"/>
  <c r="P1040" i="2"/>
  <c r="P1029" i="2"/>
  <c r="O1041" i="2"/>
  <c r="P1016" i="2"/>
  <c r="Q1022" i="2"/>
  <c r="Q1006" i="2"/>
  <c r="O930" i="2"/>
  <c r="U930" i="2" s="1"/>
  <c r="O982" i="2"/>
  <c r="U982" i="2" s="1"/>
  <c r="P917" i="2"/>
  <c r="O895" i="2"/>
  <c r="U895" i="2" s="1"/>
  <c r="P882" i="2"/>
  <c r="R846" i="2"/>
  <c r="O809" i="2"/>
  <c r="U809" i="2" s="1"/>
  <c r="P812" i="2"/>
  <c r="Q804" i="2"/>
  <c r="P764" i="2"/>
  <c r="P856" i="2"/>
  <c r="R850" i="2"/>
  <c r="P788" i="2"/>
  <c r="P776" i="2"/>
  <c r="P868" i="2"/>
  <c r="R738" i="2"/>
  <c r="Q739" i="2"/>
  <c r="Q665" i="2"/>
  <c r="Q727" i="2"/>
  <c r="Q518" i="2"/>
  <c r="O443" i="2"/>
  <c r="O709" i="2"/>
  <c r="U709" i="2" s="1"/>
  <c r="Q657" i="2"/>
  <c r="Q506" i="2"/>
  <c r="Q290" i="2"/>
  <c r="R471" i="2"/>
  <c r="Q420" i="2"/>
  <c r="O337" i="2"/>
  <c r="U337" i="2" s="1"/>
  <c r="O289" i="2"/>
  <c r="U289" i="2" s="1"/>
  <c r="O262" i="2"/>
  <c r="U262" i="2" s="1"/>
  <c r="O1037" i="2"/>
  <c r="U1037" i="2" s="1"/>
  <c r="Q1025" i="2"/>
  <c r="P1004" i="2"/>
  <c r="R997" i="2"/>
  <c r="R972" i="2"/>
  <c r="P968" i="2"/>
  <c r="Q965" i="2"/>
  <c r="P955" i="2"/>
  <c r="Q959" i="2"/>
  <c r="R887" i="2"/>
  <c r="O894" i="2"/>
  <c r="U894" i="2" s="1"/>
  <c r="O878" i="2"/>
  <c r="U878" i="2" s="1"/>
  <c r="O837" i="2"/>
  <c r="U837" i="2" s="1"/>
  <c r="Q871" i="2"/>
  <c r="P804" i="2"/>
  <c r="P864" i="2"/>
  <c r="O757" i="2"/>
  <c r="U757" i="2" s="1"/>
  <c r="O643" i="2"/>
  <c r="U643" i="2" s="1"/>
  <c r="O589" i="2"/>
  <c r="O554" i="2"/>
  <c r="U554" i="2" s="1"/>
  <c r="P330" i="2"/>
  <c r="P684" i="2"/>
  <c r="P584" i="2"/>
  <c r="O402" i="2"/>
  <c r="U402" i="2" s="1"/>
  <c r="O373" i="2"/>
  <c r="U373" i="2" s="1"/>
  <c r="O114" i="2"/>
  <c r="U114" i="2" s="1"/>
  <c r="P1033" i="2"/>
  <c r="R935" i="2"/>
  <c r="P957" i="2"/>
  <c r="O883" i="2"/>
  <c r="U883" i="2" s="1"/>
  <c r="P910" i="2"/>
  <c r="Q880" i="2"/>
  <c r="O849" i="2"/>
  <c r="P906" i="2"/>
  <c r="P890" i="2"/>
  <c r="R904" i="2"/>
  <c r="Q870" i="2"/>
  <c r="Q783" i="2"/>
  <c r="P798" i="2"/>
  <c r="P766" i="2"/>
  <c r="P824" i="2"/>
  <c r="O737" i="2"/>
  <c r="U737" i="2" s="1"/>
  <c r="O677" i="2"/>
  <c r="U677" i="2" s="1"/>
  <c r="Q618" i="2"/>
  <c r="Q649" i="2"/>
  <c r="R655" i="2"/>
  <c r="O529" i="2"/>
  <c r="U529" i="2" s="1"/>
  <c r="O461" i="2"/>
  <c r="U461" i="2" s="1"/>
  <c r="O725" i="2"/>
  <c r="U725" i="2" s="1"/>
  <c r="R644" i="2"/>
  <c r="Q482" i="2"/>
  <c r="P665" i="2"/>
  <c r="O242" i="2"/>
  <c r="U242" i="2" s="1"/>
  <c r="O466" i="2"/>
  <c r="U466" i="2" s="1"/>
  <c r="S587" i="2"/>
  <c r="P1037" i="2"/>
  <c r="R1023" i="2"/>
  <c r="P1018" i="2"/>
  <c r="P1006" i="2"/>
  <c r="P999" i="2"/>
  <c r="O980" i="2"/>
  <c r="U980" i="2" s="1"/>
  <c r="O963" i="2"/>
  <c r="U963" i="2" s="1"/>
  <c r="P902" i="2"/>
  <c r="Q1032" i="2"/>
  <c r="Q982" i="2"/>
  <c r="O967" i="2"/>
  <c r="U967" i="2" s="1"/>
  <c r="Q992" i="2"/>
  <c r="Q987" i="2"/>
  <c r="Q976" i="2"/>
  <c r="P935" i="2"/>
  <c r="O1009" i="2"/>
  <c r="U1009" i="2" s="1"/>
  <c r="O729" i="2"/>
  <c r="U729" i="2" s="1"/>
  <c r="O922" i="2"/>
  <c r="U922" i="2" s="1"/>
  <c r="P976" i="2"/>
  <c r="P927" i="2"/>
  <c r="R854" i="2"/>
  <c r="P844" i="2"/>
  <c r="P808" i="2"/>
  <c r="Q995" i="2"/>
  <c r="Q856" i="2"/>
  <c r="R806" i="2"/>
  <c r="R786" i="2"/>
  <c r="P738" i="2"/>
  <c r="Q866" i="2"/>
  <c r="Q786" i="2"/>
  <c r="P850" i="2"/>
  <c r="P836" i="2"/>
  <c r="R810" i="2"/>
  <c r="P796" i="2"/>
  <c r="P772" i="2"/>
  <c r="P690" i="2"/>
  <c r="P680" i="2"/>
  <c r="P881" i="2"/>
  <c r="O851" i="2"/>
  <c r="U851" i="2" s="1"/>
  <c r="R837" i="2"/>
  <c r="O829" i="2"/>
  <c r="U829" i="2" s="1"/>
  <c r="O773" i="2"/>
  <c r="U773" i="2" s="1"/>
  <c r="Q637" i="2"/>
  <c r="Q625" i="2"/>
  <c r="O611" i="2"/>
  <c r="U611" i="2" s="1"/>
  <c r="P820" i="2"/>
  <c r="P780" i="2"/>
  <c r="Q718" i="2"/>
  <c r="Q706" i="2"/>
  <c r="Q633" i="2"/>
  <c r="P748" i="2"/>
  <c r="O717" i="2"/>
  <c r="U717" i="2" s="1"/>
  <c r="O701" i="2"/>
  <c r="U701" i="2" s="1"/>
  <c r="Q651" i="2"/>
  <c r="O570" i="2"/>
  <c r="U570" i="2" s="1"/>
  <c r="Q546" i="2"/>
  <c r="O526" i="2"/>
  <c r="U526" i="2" s="1"/>
  <c r="O490" i="2"/>
  <c r="U490" i="2" s="1"/>
  <c r="P873" i="2"/>
  <c r="Q534" i="2"/>
  <c r="O510" i="2"/>
  <c r="U510" i="2" s="1"/>
  <c r="P987" i="2"/>
  <c r="Q947" i="2"/>
  <c r="O938" i="2"/>
  <c r="U938" i="2" s="1"/>
  <c r="P870" i="2"/>
  <c r="P854" i="2"/>
  <c r="P814" i="2"/>
  <c r="P758" i="2"/>
  <c r="R681" i="2"/>
  <c r="Q920" i="2"/>
  <c r="O761" i="2"/>
  <c r="U761" i="2" s="1"/>
  <c r="Q738" i="2"/>
  <c r="Q1038" i="2"/>
  <c r="P1013" i="2"/>
  <c r="P964" i="2"/>
  <c r="P929" i="2"/>
  <c r="Q853" i="2"/>
  <c r="Q726" i="2"/>
  <c r="O1005" i="2"/>
  <c r="U1005" i="2" s="1"/>
  <c r="O607" i="2"/>
  <c r="U607" i="2" s="1"/>
  <c r="O693" i="2"/>
  <c r="U693" i="2" s="1"/>
  <c r="R685" i="2"/>
  <c r="O493" i="2"/>
  <c r="U493" i="2" s="1"/>
  <c r="P289" i="2"/>
  <c r="Q743" i="2"/>
  <c r="O316" i="2"/>
  <c r="U316" i="2" s="1"/>
  <c r="O224" i="2"/>
  <c r="U224" i="2" s="1"/>
  <c r="O102" i="2"/>
  <c r="U102" i="2" s="1"/>
  <c r="O86" i="2"/>
  <c r="U86" i="2" s="1"/>
  <c r="O146" i="2"/>
  <c r="U146" i="2" s="1"/>
  <c r="O756" i="2"/>
  <c r="U756" i="2" s="1"/>
  <c r="P726" i="2"/>
  <c r="O176" i="2"/>
  <c r="U176" i="2" s="1"/>
  <c r="Q370" i="2"/>
  <c r="P1035" i="2"/>
  <c r="O1017" i="2"/>
  <c r="U1017" i="2" s="1"/>
  <c r="P895" i="2"/>
  <c r="P706" i="2"/>
  <c r="O1028" i="2"/>
  <c r="U1028" i="2" s="1"/>
  <c r="P905" i="2"/>
  <c r="O603" i="2"/>
  <c r="U603" i="2" s="1"/>
  <c r="O537" i="2"/>
  <c r="U537" i="2" s="1"/>
  <c r="O258" i="2"/>
  <c r="U258" i="2" s="1"/>
  <c r="O546" i="2"/>
  <c r="U546" i="2" s="1"/>
  <c r="O914" i="2"/>
  <c r="U914" i="2" s="1"/>
  <c r="O486" i="2"/>
  <c r="U486" i="2" s="1"/>
  <c r="O777" i="2"/>
  <c r="U777" i="2" s="1"/>
  <c r="O733" i="2"/>
  <c r="U733" i="2" s="1"/>
  <c r="O1021" i="2"/>
  <c r="U1021" i="2" s="1"/>
  <c r="Q1042" i="2"/>
  <c r="Q1007" i="2"/>
  <c r="P415" i="2"/>
  <c r="R841" i="2"/>
  <c r="P348" i="2"/>
  <c r="Q402" i="2"/>
  <c r="P886" i="2"/>
  <c r="Q916" i="2"/>
  <c r="P464" i="2"/>
  <c r="Q322" i="2"/>
  <c r="P897" i="2"/>
  <c r="Q1026" i="2"/>
  <c r="O481" i="2"/>
  <c r="U481" i="2" s="1"/>
  <c r="O290" i="2"/>
  <c r="U290" i="2" s="1"/>
  <c r="O681" i="2"/>
  <c r="P770" i="2"/>
  <c r="Q849" i="2"/>
  <c r="P941" i="2"/>
  <c r="O998" i="2"/>
  <c r="U998" i="2" s="1"/>
  <c r="J1028" i="2"/>
  <c r="P1028" i="2" s="1"/>
  <c r="O553" i="2"/>
  <c r="U553" i="2" s="1"/>
  <c r="J553" i="2"/>
  <c r="P553" i="2" s="1"/>
  <c r="K773" i="2"/>
  <c r="Q773" i="2" s="1"/>
  <c r="K602" i="2"/>
  <c r="Q602" i="2" s="1"/>
  <c r="P1012" i="2"/>
  <c r="Q978" i="2"/>
  <c r="O887" i="2"/>
  <c r="U887" i="2" s="1"/>
  <c r="P810" i="2"/>
  <c r="R866" i="2"/>
  <c r="O857" i="2"/>
  <c r="U857" i="2" s="1"/>
  <c r="R790" i="2"/>
  <c r="O975" i="2"/>
  <c r="U975" i="2" s="1"/>
  <c r="R926" i="2"/>
  <c r="O918" i="2"/>
  <c r="U918" i="2" s="1"/>
  <c r="Q834" i="2"/>
  <c r="Q770" i="2"/>
  <c r="O890" i="2"/>
  <c r="U890" i="2" s="1"/>
  <c r="V890" i="2" s="1"/>
  <c r="Q842" i="2"/>
  <c r="P694" i="2"/>
  <c r="Q867" i="2"/>
  <c r="R698" i="2"/>
  <c r="Q788" i="2"/>
  <c r="Q762" i="2"/>
  <c r="R674" i="2"/>
  <c r="O406" i="2"/>
  <c r="U406" i="2" s="1"/>
  <c r="P394" i="2"/>
  <c r="Q338" i="2"/>
  <c r="R865" i="2"/>
  <c r="R821" i="2"/>
  <c r="O813" i="2"/>
  <c r="U813" i="2" s="1"/>
  <c r="R785" i="2"/>
  <c r="Q694" i="2"/>
  <c r="R628" i="2"/>
  <c r="P573" i="2"/>
  <c r="Q554" i="2"/>
  <c r="Q526" i="2"/>
  <c r="O498" i="2"/>
  <c r="U498" i="2" s="1"/>
  <c r="O474" i="2"/>
  <c r="U474" i="2" s="1"/>
  <c r="P722" i="2"/>
  <c r="P714" i="2"/>
  <c r="Q695" i="2"/>
  <c r="Q582" i="2"/>
  <c r="Q498" i="2"/>
  <c r="O306" i="2"/>
  <c r="U306" i="2" s="1"/>
  <c r="P736" i="2"/>
  <c r="Q442" i="2"/>
  <c r="R663" i="2"/>
  <c r="Q510" i="2"/>
  <c r="P426" i="2"/>
  <c r="P298" i="2"/>
  <c r="Q932" i="2"/>
  <c r="O513" i="2"/>
  <c r="U513" i="2" s="1"/>
  <c r="P974" i="2"/>
  <c r="Q896" i="2"/>
  <c r="R809" i="2"/>
  <c r="R1041" i="2"/>
  <c r="P921" i="2"/>
  <c r="R777" i="2"/>
  <c r="P716" i="2"/>
  <c r="Q354" i="2"/>
  <c r="O265" i="2"/>
  <c r="U265" i="2" s="1"/>
  <c r="O521" i="2"/>
  <c r="U521" i="2" s="1"/>
  <c r="P319" i="2"/>
  <c r="R582" i="2"/>
  <c r="O841" i="2"/>
  <c r="U841" i="2" s="1"/>
  <c r="R648" i="2"/>
  <c r="O74" i="2"/>
  <c r="U74" i="2" s="1"/>
  <c r="P898" i="2"/>
  <c r="Q811" i="2"/>
  <c r="R611" i="2"/>
  <c r="Q936" i="2"/>
  <c r="O424" i="2"/>
  <c r="U424" i="2" s="1"/>
  <c r="P913" i="2"/>
  <c r="Q356" i="2"/>
  <c r="Q754" i="2"/>
  <c r="Q846" i="2"/>
  <c r="Q855" i="2"/>
  <c r="P933" i="2"/>
  <c r="P972" i="2"/>
  <c r="R1045" i="2"/>
  <c r="S1013" i="2"/>
  <c r="R1021" i="2"/>
  <c r="R1002" i="2"/>
  <c r="R967" i="2"/>
  <c r="R963" i="2"/>
  <c r="R949" i="2"/>
  <c r="R922" i="2"/>
  <c r="R968" i="2"/>
  <c r="R925" i="2"/>
  <c r="R830" i="2"/>
  <c r="S917" i="2"/>
  <c r="R842" i="2"/>
  <c r="R826" i="2"/>
  <c r="R778" i="2"/>
  <c r="R762" i="2"/>
  <c r="R838" i="2"/>
  <c r="R848" i="2"/>
  <c r="R773" i="2"/>
  <c r="R745" i="2"/>
  <c r="R729" i="2"/>
  <c r="S704" i="2"/>
  <c r="R682" i="2"/>
  <c r="R720" i="2"/>
  <c r="R709" i="2"/>
  <c r="R678" i="2"/>
  <c r="R701" i="2"/>
  <c r="R586" i="2"/>
  <c r="R732" i="2"/>
  <c r="R615" i="2"/>
  <c r="S534" i="2"/>
  <c r="R660" i="2"/>
  <c r="R651" i="2"/>
  <c r="R600" i="2"/>
  <c r="R994" i="2"/>
  <c r="R990" i="2"/>
  <c r="R942" i="2"/>
  <c r="R907" i="2"/>
  <c r="R870" i="2"/>
  <c r="R912" i="2"/>
  <c r="R888" i="2"/>
  <c r="R801" i="2"/>
  <c r="R902" i="2"/>
  <c r="R813" i="2"/>
  <c r="R794" i="2"/>
  <c r="R862" i="2"/>
  <c r="R825" i="2"/>
  <c r="R793" i="2"/>
  <c r="S781" i="2"/>
  <c r="R761" i="2"/>
  <c r="R894" i="2"/>
  <c r="R742" i="2"/>
  <c r="R724" i="2"/>
  <c r="R741" i="2"/>
  <c r="R704" i="2"/>
  <c r="R733" i="2"/>
  <c r="R717" i="2"/>
  <c r="R589" i="2"/>
  <c r="R690" i="2"/>
  <c r="R672" i="2"/>
  <c r="R640" i="2"/>
  <c r="R631" i="2"/>
  <c r="R578" i="2"/>
  <c r="S470" i="2"/>
  <c r="R612" i="2"/>
  <c r="R436" i="2"/>
  <c r="R619" i="2"/>
  <c r="R1027" i="2"/>
  <c r="R1028" i="2"/>
  <c r="R1009" i="2"/>
  <c r="R1018" i="2"/>
  <c r="R989" i="2"/>
  <c r="R987" i="2"/>
  <c r="R979" i="2"/>
  <c r="R947" i="2"/>
  <c r="R943" i="2"/>
  <c r="R930" i="2"/>
  <c r="R939" i="2"/>
  <c r="R879" i="2"/>
  <c r="R896" i="2"/>
  <c r="R798" i="2"/>
  <c r="R766" i="2"/>
  <c r="R829" i="2"/>
  <c r="R781" i="2"/>
  <c r="R765" i="2"/>
  <c r="R878" i="2"/>
  <c r="R910" i="2"/>
  <c r="R752" i="2"/>
  <c r="R725" i="2"/>
  <c r="R749" i="2"/>
  <c r="R730" i="2"/>
  <c r="R702" i="2"/>
  <c r="R623" i="2"/>
  <c r="R592" i="2"/>
  <c r="R667" i="2"/>
  <c r="R616" i="2"/>
  <c r="Q335" i="2"/>
  <c r="O789" i="2"/>
  <c r="U789" i="2" s="1"/>
  <c r="R722" i="2"/>
  <c r="P410" i="2"/>
  <c r="O226" i="2"/>
  <c r="U226" i="2" s="1"/>
  <c r="O169" i="2"/>
  <c r="U169" i="2" s="1"/>
  <c r="R999" i="2"/>
  <c r="O148" i="2"/>
  <c r="U148" i="2" s="1"/>
  <c r="Q1003" i="2"/>
  <c r="O954" i="2"/>
  <c r="U954" i="2" s="1"/>
  <c r="P696" i="2"/>
  <c r="P1025" i="2"/>
  <c r="R985" i="2"/>
  <c r="P911" i="2"/>
  <c r="Q799" i="2"/>
  <c r="O994" i="2"/>
  <c r="U994" i="2" s="1"/>
  <c r="O98" i="2"/>
  <c r="U98" i="2" s="1"/>
  <c r="O1013" i="2"/>
  <c r="U1013" i="2" s="1"/>
  <c r="Q585" i="2"/>
  <c r="P887" i="2"/>
  <c r="P838" i="2"/>
  <c r="R689" i="2"/>
  <c r="Q904" i="2"/>
  <c r="S514" i="2"/>
  <c r="O1024" i="2"/>
  <c r="U1024" i="2" s="1"/>
  <c r="R1020" i="2"/>
  <c r="P1002" i="2"/>
  <c r="P995" i="2"/>
  <c r="P949" i="2"/>
  <c r="R903" i="2"/>
  <c r="Q897" i="2"/>
  <c r="R962" i="2"/>
  <c r="Q1018" i="2"/>
  <c r="S902" i="2"/>
  <c r="R995" i="2"/>
  <c r="O986" i="2"/>
  <c r="U986" i="2" s="1"/>
  <c r="R834" i="2"/>
  <c r="R814" i="2"/>
  <c r="R740" i="2"/>
  <c r="P734" i="2"/>
  <c r="R895" i="2"/>
  <c r="Q868" i="2"/>
  <c r="Q828" i="2"/>
  <c r="Q764" i="2"/>
  <c r="P732" i="2"/>
  <c r="Q826" i="2"/>
  <c r="Q812" i="2"/>
  <c r="Q722" i="2"/>
  <c r="Q690" i="2"/>
  <c r="Q514" i="2"/>
  <c r="O494" i="2"/>
  <c r="U494" i="2" s="1"/>
  <c r="R77" i="2"/>
  <c r="O421" i="2"/>
  <c r="U421" i="2" s="1"/>
  <c r="O280" i="2"/>
  <c r="U280" i="2" s="1"/>
  <c r="Q271" i="2"/>
  <c r="R694" i="2"/>
  <c r="Q642" i="2"/>
  <c r="O502" i="2"/>
  <c r="U502" i="2" s="1"/>
  <c r="O344" i="2"/>
  <c r="U344" i="2" s="1"/>
  <c r="Q566" i="2"/>
  <c r="Q502" i="2"/>
  <c r="O238" i="2"/>
  <c r="Q682" i="2"/>
  <c r="O326" i="2"/>
  <c r="U326" i="2" s="1"/>
  <c r="K121" i="2"/>
  <c r="Q121" i="2" s="1"/>
  <c r="O663" i="2"/>
  <c r="U663" i="2" s="1"/>
  <c r="P367" i="2"/>
  <c r="R1029" i="2"/>
  <c r="P883" i="2"/>
  <c r="Q711" i="2"/>
  <c r="Q586" i="2"/>
  <c r="P1043" i="2"/>
  <c r="Q742" i="2"/>
  <c r="R596" i="2"/>
  <c r="R693" i="2"/>
  <c r="O590" i="2"/>
  <c r="U590" i="2" s="1"/>
  <c r="O348" i="2"/>
  <c r="U348" i="2" s="1"/>
  <c r="P337" i="2"/>
  <c r="O312" i="2"/>
  <c r="U312" i="2" s="1"/>
  <c r="R639" i="2"/>
  <c r="O518" i="2"/>
  <c r="U518" i="2" s="1"/>
  <c r="O296" i="2"/>
  <c r="U296" i="2" s="1"/>
  <c r="Q756" i="2"/>
  <c r="R635" i="2"/>
  <c r="O482" i="2"/>
  <c r="U482" i="2" s="1"/>
  <c r="O325" i="2"/>
  <c r="U325" i="2" s="1"/>
  <c r="O160" i="2"/>
  <c r="U160" i="2" s="1"/>
  <c r="R325" i="2"/>
  <c r="P1027" i="2"/>
  <c r="P698" i="2"/>
  <c r="O469" i="2"/>
  <c r="U469" i="2" s="1"/>
  <c r="R964" i="2"/>
  <c r="O674" i="2"/>
  <c r="U674" i="2" s="1"/>
  <c r="O593" i="2"/>
  <c r="U593" i="2" s="1"/>
  <c r="O545" i="2"/>
  <c r="U545" i="2" s="1"/>
  <c r="O505" i="2"/>
  <c r="U505" i="2" s="1"/>
  <c r="Q650" i="2"/>
  <c r="P997" i="2"/>
  <c r="O313" i="2"/>
  <c r="U313" i="2" s="1"/>
  <c r="Q815" i="2"/>
  <c r="O438" i="2"/>
  <c r="U438" i="2" s="1"/>
  <c r="O277" i="2"/>
  <c r="U277" i="2" s="1"/>
  <c r="O94" i="2"/>
  <c r="U94" i="2" s="1"/>
  <c r="Q952" i="2"/>
  <c r="O659" i="2"/>
  <c r="U659" i="2" s="1"/>
  <c r="O341" i="2"/>
  <c r="U341" i="2" s="1"/>
  <c r="R125" i="2"/>
  <c r="P978" i="2"/>
  <c r="P903" i="2"/>
  <c r="Q831" i="2"/>
  <c r="Q767" i="2"/>
  <c r="R714" i="2"/>
  <c r="O658" i="2"/>
  <c r="U658" i="2" s="1"/>
  <c r="S418" i="2"/>
  <c r="O1036" i="2"/>
  <c r="U1036" i="2" s="1"/>
  <c r="R1025" i="2"/>
  <c r="R959" i="2"/>
  <c r="O869" i="2"/>
  <c r="U869" i="2" s="1"/>
  <c r="R861" i="2"/>
  <c r="O825" i="2"/>
  <c r="U825" i="2" s="1"/>
  <c r="R746" i="2"/>
  <c r="O741" i="2"/>
  <c r="U741" i="2" s="1"/>
  <c r="Q948" i="2"/>
  <c r="R817" i="2"/>
  <c r="Q913" i="2"/>
  <c r="R770" i="2"/>
  <c r="P746" i="2"/>
  <c r="P582" i="2"/>
  <c r="R664" i="2"/>
  <c r="O615" i="2"/>
  <c r="U615" i="2" s="1"/>
  <c r="R721" i="2"/>
  <c r="R705" i="2"/>
  <c r="O1040" i="2"/>
  <c r="U1040" i="2" s="1"/>
  <c r="O891" i="2"/>
  <c r="U891" i="2" s="1"/>
  <c r="R858" i="2"/>
  <c r="Q864" i="2"/>
  <c r="O882" i="2"/>
  <c r="U882" i="2" s="1"/>
  <c r="O805" i="2"/>
  <c r="U805" i="2" s="1"/>
  <c r="R797" i="2"/>
  <c r="O769" i="2"/>
  <c r="U769" i="2" s="1"/>
  <c r="Q778" i="2"/>
  <c r="P760" i="2"/>
  <c r="P756" i="2"/>
  <c r="O713" i="2"/>
  <c r="U713" i="2" s="1"/>
  <c r="O697" i="2"/>
  <c r="U697" i="2" s="1"/>
  <c r="R656" i="2"/>
  <c r="L1013" i="2"/>
  <c r="R1013" i="2" s="1"/>
  <c r="O879" i="2"/>
  <c r="U879" i="2" s="1"/>
  <c r="P907" i="2"/>
  <c r="Q634" i="2"/>
  <c r="Q626" i="2"/>
  <c r="P682" i="2"/>
  <c r="Q673" i="2"/>
  <c r="S593" i="2"/>
  <c r="O47" i="2"/>
  <c r="U47" i="2" s="1"/>
  <c r="Q984" i="2"/>
  <c r="K949" i="2"/>
  <c r="Q949" i="2" s="1"/>
  <c r="R976" i="2"/>
  <c r="S926" i="2"/>
  <c r="O903" i="2"/>
  <c r="U903" i="2" s="1"/>
  <c r="Q931" i="2"/>
  <c r="S878" i="2"/>
  <c r="S882" i="2"/>
  <c r="S713" i="2"/>
  <c r="Q603" i="2"/>
  <c r="Q558" i="2"/>
  <c r="S546" i="2"/>
  <c r="O360" i="2"/>
  <c r="U360" i="2" s="1"/>
  <c r="O430" i="2"/>
  <c r="U430" i="2" s="1"/>
  <c r="S110" i="2"/>
  <c r="R1037" i="2"/>
  <c r="S1021" i="2"/>
  <c r="S1008" i="2"/>
  <c r="L977" i="2"/>
  <c r="R977" i="2" s="1"/>
  <c r="P981" i="2"/>
  <c r="S986" i="2"/>
  <c r="Q968" i="2"/>
  <c r="R938" i="2"/>
  <c r="O958" i="2"/>
  <c r="U958" i="2" s="1"/>
  <c r="R927" i="2"/>
  <c r="S883" i="2"/>
  <c r="S886" i="2"/>
  <c r="S898" i="2"/>
  <c r="S833" i="2"/>
  <c r="S825" i="2"/>
  <c r="S689" i="2"/>
  <c r="S677" i="2"/>
  <c r="Q601" i="2"/>
  <c r="Q550" i="2"/>
  <c r="S626" i="2"/>
  <c r="P720" i="2"/>
  <c r="O610" i="2"/>
  <c r="U610" i="2" s="1"/>
  <c r="S433" i="2"/>
  <c r="O401" i="2"/>
  <c r="U401" i="2" s="1"/>
  <c r="R157" i="2"/>
  <c r="O264" i="2"/>
  <c r="U264" i="2" s="1"/>
  <c r="R1036" i="2"/>
  <c r="R998" i="2"/>
  <c r="P915" i="2"/>
  <c r="P899" i="2"/>
  <c r="P894" i="2"/>
  <c r="R919" i="2"/>
  <c r="P991" i="2"/>
  <c r="O984" i="2"/>
  <c r="U984" i="2" s="1"/>
  <c r="R971" i="2"/>
  <c r="R891" i="2"/>
  <c r="R1006" i="2"/>
  <c r="P989" i="2"/>
  <c r="R986" i="2"/>
  <c r="O886" i="2"/>
  <c r="U886" i="2" s="1"/>
  <c r="Q859" i="2"/>
  <c r="P750" i="2"/>
  <c r="P742" i="2"/>
  <c r="P730" i="2"/>
  <c r="R918" i="2"/>
  <c r="Q862" i="2"/>
  <c r="O874" i="2"/>
  <c r="U874" i="2" s="1"/>
  <c r="Q810" i="2"/>
  <c r="R716" i="2"/>
  <c r="S997" i="2"/>
  <c r="S910" i="2"/>
  <c r="S869" i="2"/>
  <c r="S749" i="2"/>
  <c r="S736" i="2"/>
  <c r="S741" i="2"/>
  <c r="S599" i="2"/>
  <c r="P586" i="2"/>
  <c r="S566" i="2"/>
  <c r="O530" i="2"/>
  <c r="U530" i="2" s="1"/>
  <c r="S502" i="2"/>
  <c r="O322" i="2"/>
  <c r="U322" i="2" s="1"/>
  <c r="O305" i="2"/>
  <c r="U305" i="2" s="1"/>
  <c r="Q113" i="2"/>
  <c r="O77" i="2"/>
  <c r="U77" i="2" s="1"/>
  <c r="Q851" i="2"/>
  <c r="R805" i="2"/>
  <c r="R769" i="2"/>
  <c r="P752" i="2"/>
  <c r="Q658" i="2"/>
  <c r="Q844" i="2"/>
  <c r="R713" i="2"/>
  <c r="R697" i="2"/>
  <c r="Q580" i="2"/>
  <c r="P442" i="2"/>
  <c r="P314" i="2"/>
  <c r="O861" i="2"/>
  <c r="U861" i="2" s="1"/>
  <c r="Q757" i="2"/>
  <c r="Q494" i="2"/>
  <c r="O389" i="2"/>
  <c r="U389" i="2" s="1"/>
  <c r="Q478" i="2"/>
  <c r="O80" i="2"/>
  <c r="U80" i="2" s="1"/>
  <c r="R736" i="2"/>
  <c r="Q342" i="2"/>
  <c r="O144" i="2"/>
  <c r="U144" i="2" s="1"/>
  <c r="O328" i="2"/>
  <c r="U328" i="2" s="1"/>
  <c r="P983" i="2"/>
  <c r="O946" i="2"/>
  <c r="U946" i="2" s="1"/>
  <c r="S793" i="2"/>
  <c r="R750" i="2"/>
  <c r="Q750" i="2"/>
  <c r="Q679" i="2"/>
  <c r="R607" i="2"/>
  <c r="O454" i="2"/>
  <c r="U454" i="2" s="1"/>
  <c r="P213" i="2"/>
  <c r="O906" i="2"/>
  <c r="U906" i="2" s="1"/>
  <c r="O667" i="2"/>
  <c r="U667" i="2" s="1"/>
  <c r="O392" i="2"/>
  <c r="U392" i="2" s="1"/>
  <c r="R955" i="2"/>
  <c r="P688" i="2"/>
  <c r="R951" i="2"/>
  <c r="Q905" i="2"/>
  <c r="R822" i="2"/>
  <c r="O833" i="2"/>
  <c r="U833" i="2" s="1"/>
  <c r="O797" i="2"/>
  <c r="U797" i="2" s="1"/>
  <c r="R706" i="2"/>
  <c r="R624" i="2"/>
  <c r="Q794" i="2"/>
  <c r="R671" i="2"/>
  <c r="O721" i="2"/>
  <c r="U721" i="2" s="1"/>
  <c r="O655" i="2"/>
  <c r="U655" i="2" s="1"/>
  <c r="R608" i="2"/>
  <c r="O558" i="2"/>
  <c r="U558" i="2" s="1"/>
  <c r="P273" i="2"/>
  <c r="O817" i="2"/>
  <c r="U817" i="2" s="1"/>
  <c r="O781" i="2"/>
  <c r="U781" i="2" s="1"/>
  <c r="O623" i="2"/>
  <c r="U623" i="2" s="1"/>
  <c r="R710" i="2"/>
  <c r="Q610" i="2"/>
  <c r="Q542" i="2"/>
  <c r="P217" i="2"/>
  <c r="O130" i="2"/>
  <c r="U130" i="2" s="1"/>
  <c r="O418" i="2"/>
  <c r="U418" i="2" s="1"/>
  <c r="Q404" i="2"/>
  <c r="O244" i="2"/>
  <c r="U244" i="2" s="1"/>
  <c r="O210" i="2"/>
  <c r="U210" i="2" s="1"/>
  <c r="J210" i="2"/>
  <c r="P210" i="2" s="1"/>
  <c r="Q723" i="2"/>
  <c r="O273" i="2"/>
  <c r="U273" i="2" s="1"/>
  <c r="O489" i="2"/>
  <c r="U489" i="2" s="1"/>
  <c r="R455" i="2"/>
  <c r="O635" i="2"/>
  <c r="U635" i="2" s="1"/>
  <c r="O408" i="2"/>
  <c r="U408" i="2" s="1"/>
  <c r="P170" i="2"/>
  <c r="P702" i="2"/>
  <c r="O599" i="2"/>
  <c r="U599" i="2" s="1"/>
  <c r="Q399" i="2"/>
  <c r="Q257" i="2"/>
  <c r="O222" i="2"/>
  <c r="U222" i="2" s="1"/>
  <c r="Q779" i="2"/>
  <c r="P509" i="2"/>
  <c r="O422" i="2"/>
  <c r="U422" i="2" s="1"/>
  <c r="R411" i="2"/>
  <c r="P344" i="2"/>
  <c r="Q100" i="2"/>
  <c r="P1039" i="2"/>
  <c r="Q1030" i="2"/>
  <c r="P1008" i="2"/>
  <c r="R1014" i="2"/>
  <c r="O990" i="2"/>
  <c r="U990" i="2" s="1"/>
  <c r="P891" i="2"/>
  <c r="S894" i="2"/>
  <c r="R883" i="2"/>
  <c r="O910" i="2"/>
  <c r="U910" i="2" s="1"/>
  <c r="V910" i="2" s="1"/>
  <c r="K852" i="2"/>
  <c r="Q852" i="2" s="1"/>
  <c r="R869" i="2"/>
  <c r="S658" i="2"/>
  <c r="P840" i="2"/>
  <c r="Q854" i="2"/>
  <c r="Q635" i="2"/>
  <c r="Q820" i="2"/>
  <c r="S737" i="2"/>
  <c r="O651" i="2"/>
  <c r="U651" i="2" s="1"/>
  <c r="O390" i="2"/>
  <c r="U390" i="2" s="1"/>
  <c r="M390" i="2"/>
  <c r="S390" i="2" s="1"/>
  <c r="Q474" i="2"/>
  <c r="S305" i="2"/>
  <c r="Q306" i="2"/>
  <c r="O278" i="2"/>
  <c r="U278" i="2" s="1"/>
  <c r="P103" i="2"/>
  <c r="O201" i="2"/>
  <c r="U201" i="2" s="1"/>
  <c r="O506" i="2"/>
  <c r="U506" i="2" s="1"/>
  <c r="Q843" i="2"/>
  <c r="O745" i="2"/>
  <c r="U745" i="2" s="1"/>
  <c r="P708" i="2"/>
  <c r="O514" i="2"/>
  <c r="U514" i="2" s="1"/>
  <c r="R599" i="2"/>
  <c r="O569" i="2"/>
  <c r="U569" i="2" s="1"/>
  <c r="R594" i="2"/>
  <c r="O473" i="2"/>
  <c r="U473" i="2" s="1"/>
  <c r="O409" i="2"/>
  <c r="U409" i="2" s="1"/>
  <c r="P352" i="2"/>
  <c r="O639" i="2"/>
  <c r="U639" i="2" s="1"/>
  <c r="O345" i="2"/>
  <c r="U345" i="2" s="1"/>
  <c r="Q1043" i="2"/>
  <c r="R950" i="2"/>
  <c r="R915" i="2"/>
  <c r="R958" i="2"/>
  <c r="O934" i="2"/>
  <c r="U934" i="2" s="1"/>
  <c r="P889" i="2"/>
  <c r="P845" i="2"/>
  <c r="Q802" i="2"/>
  <c r="P678" i="2"/>
  <c r="R686" i="2"/>
  <c r="Q678" i="2"/>
  <c r="Q458" i="2"/>
  <c r="Q466" i="2"/>
  <c r="P454" i="2"/>
  <c r="O574" i="2"/>
  <c r="U574" i="2" s="1"/>
  <c r="S895" i="2"/>
  <c r="R886" i="2"/>
  <c r="Q772" i="2"/>
  <c r="Q666" i="2"/>
  <c r="O647" i="2"/>
  <c r="U647" i="2" s="1"/>
  <c r="S631" i="2"/>
  <c r="S681" i="2"/>
  <c r="R632" i="2"/>
  <c r="R748" i="2"/>
  <c r="O705" i="2"/>
  <c r="U705" i="2" s="1"/>
  <c r="Q570" i="2"/>
  <c r="O522" i="2"/>
  <c r="U522" i="2" s="1"/>
  <c r="Q486" i="2"/>
  <c r="P328" i="2"/>
  <c r="R286" i="2"/>
  <c r="R789" i="2"/>
  <c r="O642" i="2"/>
  <c r="U642" i="2" s="1"/>
  <c r="Q522" i="2"/>
  <c r="Q470" i="2"/>
  <c r="O309" i="2"/>
  <c r="U309" i="2" s="1"/>
  <c r="R718" i="2"/>
  <c r="Q538" i="2"/>
  <c r="O158" i="2"/>
  <c r="U158" i="2" s="1"/>
  <c r="Q276" i="2"/>
  <c r="O153" i="2"/>
  <c r="U153" i="2" s="1"/>
  <c r="O386" i="2"/>
  <c r="U386" i="2" s="1"/>
  <c r="S663" i="2"/>
  <c r="P183" i="2"/>
  <c r="P704" i="2"/>
  <c r="S809" i="2"/>
  <c r="Q544" i="2"/>
  <c r="O550" i="2"/>
  <c r="U550" i="2" s="1"/>
  <c r="O434" i="2"/>
  <c r="U434" i="2" s="1"/>
  <c r="O380" i="2"/>
  <c r="U380" i="2" s="1"/>
  <c r="R1017" i="2"/>
  <c r="K886" i="2"/>
  <c r="Q886" i="2" s="1"/>
  <c r="O875" i="2"/>
  <c r="U875" i="2" s="1"/>
  <c r="R911" i="2"/>
  <c r="R875" i="2"/>
  <c r="O619" i="2"/>
  <c r="U619" i="2" s="1"/>
  <c r="P686" i="2"/>
  <c r="O587" i="2"/>
  <c r="U587" i="2" s="1"/>
  <c r="O566" i="2"/>
  <c r="U566" i="2" s="1"/>
  <c r="O671" i="2"/>
  <c r="U671" i="2" s="1"/>
  <c r="R141" i="2"/>
  <c r="R87" i="2"/>
  <c r="P99" i="2"/>
  <c r="Q282" i="2"/>
  <c r="P384" i="2"/>
  <c r="Q137" i="2"/>
  <c r="Q171" i="2"/>
  <c r="R527" i="2"/>
  <c r="Q145" i="2"/>
  <c r="Q225" i="2"/>
  <c r="Q170" i="2"/>
  <c r="R212" i="2"/>
  <c r="R241" i="2"/>
  <c r="R579" i="2"/>
  <c r="P105" i="2"/>
  <c r="Q146" i="2"/>
  <c r="P312" i="2"/>
  <c r="Q105" i="2"/>
  <c r="P113" i="2"/>
  <c r="Q394" i="2"/>
  <c r="R91" i="2"/>
  <c r="P167" i="2"/>
  <c r="P364" i="2"/>
  <c r="Q209" i="2"/>
  <c r="Q464" i="2"/>
  <c r="Q504" i="2"/>
  <c r="P333" i="2"/>
  <c r="R341" i="2"/>
  <c r="Q451" i="2"/>
  <c r="R80" i="2"/>
  <c r="P301" i="2"/>
  <c r="P192" i="2"/>
  <c r="R217" i="2"/>
  <c r="R233" i="2"/>
  <c r="P304" i="2"/>
  <c r="R318" i="2"/>
  <c r="P385" i="2"/>
  <c r="P250" i="2"/>
  <c r="P412" i="2"/>
  <c r="P533" i="2"/>
  <c r="Q568" i="2"/>
  <c r="R132" i="2"/>
  <c r="R161" i="2"/>
  <c r="R196" i="2"/>
  <c r="Q303" i="2"/>
  <c r="P316" i="2"/>
  <c r="L220" i="2"/>
  <c r="R220" i="2" s="1"/>
  <c r="O979" i="2"/>
  <c r="U979" i="2" s="1"/>
  <c r="P951" i="2"/>
  <c r="P878" i="2"/>
  <c r="P858" i="2"/>
  <c r="P818" i="2"/>
  <c r="S761" i="2"/>
  <c r="R647" i="2"/>
  <c r="P1041" i="2"/>
  <c r="R981" i="2"/>
  <c r="Q734" i="2"/>
  <c r="P959" i="2"/>
  <c r="R389" i="2"/>
  <c r="Q199" i="2"/>
  <c r="R603" i="2"/>
  <c r="Q584" i="2"/>
  <c r="P424" i="2"/>
  <c r="R373" i="2"/>
  <c r="O254" i="2"/>
  <c r="U254" i="2" s="1"/>
  <c r="R180" i="2"/>
  <c r="O631" i="2"/>
  <c r="U631" i="2" s="1"/>
  <c r="Q319" i="2"/>
  <c r="Q266" i="2"/>
  <c r="R90" i="2"/>
  <c r="Q161" i="2"/>
  <c r="P601" i="2"/>
  <c r="O583" i="2"/>
  <c r="U583" i="2" s="1"/>
  <c r="Q362" i="2"/>
  <c r="P332" i="2"/>
  <c r="O338" i="2"/>
  <c r="U338" i="2" s="1"/>
  <c r="P187" i="2"/>
  <c r="O142" i="2"/>
  <c r="U142" i="2" s="1"/>
  <c r="R137" i="2"/>
  <c r="O192" i="2"/>
  <c r="U192" i="2" s="1"/>
  <c r="V192" i="2" s="1"/>
  <c r="R575" i="2"/>
  <c r="R228" i="2"/>
  <c r="R106" i="2"/>
  <c r="O194" i="2"/>
  <c r="U194" i="2" s="1"/>
  <c r="P433" i="2"/>
  <c r="R177" i="2"/>
  <c r="P154" i="2"/>
  <c r="P122" i="2"/>
  <c r="Q87" i="2"/>
  <c r="S967" i="2"/>
  <c r="P962" i="2"/>
  <c r="R975" i="2"/>
  <c r="O942" i="2"/>
  <c r="U942" i="2" s="1"/>
  <c r="R946" i="2"/>
  <c r="O899" i="2"/>
  <c r="U899" i="2" s="1"/>
  <c r="V899" i="2" s="1"/>
  <c r="M892" i="2"/>
  <c r="S892" i="2" s="1"/>
  <c r="P852" i="2"/>
  <c r="O793" i="2"/>
  <c r="U793" i="2" s="1"/>
  <c r="R782" i="2"/>
  <c r="R758" i="2"/>
  <c r="P792" i="2"/>
  <c r="R726" i="2"/>
  <c r="O689" i="2"/>
  <c r="U689" i="2" s="1"/>
  <c r="O685" i="2"/>
  <c r="U685" i="2" s="1"/>
  <c r="R435" i="2"/>
  <c r="P49" i="2"/>
  <c r="P240" i="2"/>
  <c r="Q388" i="2"/>
  <c r="Q444" i="2"/>
  <c r="S78" i="2"/>
  <c r="Q97" i="2"/>
  <c r="P135" i="2"/>
  <c r="Q139" i="2"/>
  <c r="P160" i="2"/>
  <c r="P176" i="2"/>
  <c r="R205" i="2"/>
  <c r="Q242" i="2"/>
  <c r="Q330" i="2"/>
  <c r="P336" i="2"/>
  <c r="P416" i="2"/>
  <c r="P449" i="2"/>
  <c r="P520" i="2"/>
  <c r="Q78" i="2"/>
  <c r="P97" i="2"/>
  <c r="P259" i="2"/>
  <c r="Q340" i="2"/>
  <c r="P365" i="2"/>
  <c r="P87" i="2"/>
  <c r="S98" i="2"/>
  <c r="P127" i="2"/>
  <c r="P169" i="2"/>
  <c r="P207" i="2"/>
  <c r="R249" i="2"/>
  <c r="P255" i="2"/>
  <c r="Q279" i="2"/>
  <c r="R337" i="2"/>
  <c r="Q351" i="2"/>
  <c r="Q375" i="2"/>
  <c r="Q391" i="2"/>
  <c r="Q129" i="2"/>
  <c r="Q193" i="2"/>
  <c r="P234" i="2"/>
  <c r="P305" i="2"/>
  <c r="Q321" i="2"/>
  <c r="P369" i="2"/>
  <c r="Q385" i="2"/>
  <c r="P485" i="2"/>
  <c r="Q520" i="2"/>
  <c r="P549" i="2"/>
  <c r="Q683" i="2"/>
  <c r="R116" i="2"/>
  <c r="R145" i="2"/>
  <c r="Q154" i="2"/>
  <c r="R209" i="2"/>
  <c r="Q234" i="2"/>
  <c r="Q307" i="2"/>
  <c r="Q383" i="2"/>
  <c r="P396" i="2"/>
  <c r="P417" i="2"/>
  <c r="P453" i="2"/>
  <c r="Q462" i="2"/>
  <c r="P469" i="2"/>
  <c r="R595" i="2"/>
  <c r="S606" i="2"/>
  <c r="R659" i="2"/>
  <c r="S670" i="2"/>
  <c r="S721" i="2"/>
  <c r="Q289" i="2"/>
  <c r="R299" i="2"/>
  <c r="S341" i="2"/>
  <c r="P380" i="2"/>
  <c r="P392" i="2"/>
  <c r="P401" i="2"/>
  <c r="P428" i="2"/>
  <c r="Q437" i="2"/>
  <c r="Q445" i="2"/>
  <c r="Q447" i="2"/>
  <c r="Q496" i="2"/>
  <c r="P525" i="2"/>
  <c r="Q560" i="2"/>
  <c r="Q621" i="2"/>
  <c r="P303" i="2"/>
  <c r="Q374" i="2"/>
  <c r="P399" i="2"/>
  <c r="Q422" i="2"/>
  <c r="S434" i="2"/>
  <c r="P349" i="2"/>
  <c r="P107" i="2"/>
  <c r="P239" i="2"/>
  <c r="Q249" i="2"/>
  <c r="P488" i="2"/>
  <c r="P89" i="2"/>
  <c r="R103" i="2"/>
  <c r="P133" i="2"/>
  <c r="P137" i="2"/>
  <c r="Q151" i="2"/>
  <c r="Q167" i="2"/>
  <c r="P191" i="2"/>
  <c r="P231" i="2"/>
  <c r="Q235" i="2"/>
  <c r="Q295" i="2"/>
  <c r="R331" i="2"/>
  <c r="Q401" i="2"/>
  <c r="R511" i="2"/>
  <c r="R98" i="2"/>
  <c r="R195" i="2"/>
  <c r="Q252" i="2"/>
  <c r="P288" i="2"/>
  <c r="P400" i="2"/>
  <c r="Q103" i="2"/>
  <c r="Q127" i="2"/>
  <c r="P151" i="2"/>
  <c r="Q155" i="2"/>
  <c r="Q183" i="2"/>
  <c r="P184" i="2"/>
  <c r="Q188" i="2"/>
  <c r="P193" i="2"/>
  <c r="R221" i="2"/>
  <c r="Q255" i="2"/>
  <c r="P323" i="2"/>
  <c r="Q339" i="2"/>
  <c r="S393" i="2"/>
  <c r="P413" i="2"/>
  <c r="P138" i="2"/>
  <c r="Q177" i="2"/>
  <c r="P202" i="2"/>
  <c r="P218" i="2"/>
  <c r="P257" i="2"/>
  <c r="R261" i="2"/>
  <c r="P280" i="2"/>
  <c r="P296" i="2"/>
  <c r="Q323" i="2"/>
  <c r="Q387" i="2"/>
  <c r="P501" i="2"/>
  <c r="Q536" i="2"/>
  <c r="P565" i="2"/>
  <c r="P633" i="2"/>
  <c r="Q653" i="2"/>
  <c r="R129" i="2"/>
  <c r="Q138" i="2"/>
  <c r="R164" i="2"/>
  <c r="R193" i="2"/>
  <c r="Q202" i="2"/>
  <c r="Q218" i="2"/>
  <c r="P353" i="2"/>
  <c r="Q369" i="2"/>
  <c r="P397" i="2"/>
  <c r="R405" i="2"/>
  <c r="Q443" i="2"/>
  <c r="P480" i="2"/>
  <c r="P496" i="2"/>
  <c r="P512" i="2"/>
  <c r="P544" i="2"/>
  <c r="P560" i="2"/>
  <c r="P576" i="2"/>
  <c r="Q605" i="2"/>
  <c r="P649" i="2"/>
  <c r="Q669" i="2"/>
  <c r="Q273" i="2"/>
  <c r="Q355" i="2"/>
  <c r="Q367" i="2"/>
  <c r="R427" i="2"/>
  <c r="P477" i="2"/>
  <c r="Q512" i="2"/>
  <c r="P541" i="2"/>
  <c r="Q576" i="2"/>
  <c r="R818" i="2"/>
  <c r="Q310" i="2"/>
  <c r="P351" i="2"/>
  <c r="Q406" i="2"/>
  <c r="R430" i="2"/>
  <c r="P461" i="2"/>
  <c r="P617" i="2"/>
  <c r="Q75" i="2"/>
  <c r="Q89" i="2"/>
  <c r="R395" i="2"/>
  <c r="Q454" i="2"/>
  <c r="P82" i="2"/>
  <c r="P161" i="2"/>
  <c r="Q201" i="2"/>
  <c r="P215" i="2"/>
  <c r="Q219" i="2"/>
  <c r="P229" i="2"/>
  <c r="P233" i="2"/>
  <c r="R302" i="2"/>
  <c r="S401" i="2"/>
  <c r="Q407" i="2"/>
  <c r="R627" i="2"/>
  <c r="S218" i="2"/>
  <c r="Q272" i="2"/>
  <c r="P153" i="2"/>
  <c r="R179" i="2"/>
  <c r="Q217" i="2"/>
  <c r="Q233" i="2"/>
  <c r="R237" i="2"/>
  <c r="P249" i="2"/>
  <c r="Q324" i="2"/>
  <c r="R385" i="2"/>
  <c r="P536" i="2"/>
  <c r="P186" i="2"/>
  <c r="Q241" i="2"/>
  <c r="R277" i="2"/>
  <c r="R293" i="2"/>
  <c r="R357" i="2"/>
  <c r="P360" i="2"/>
  <c r="R421" i="2"/>
  <c r="Q455" i="2"/>
  <c r="P472" i="2"/>
  <c r="Q488" i="2"/>
  <c r="P517" i="2"/>
  <c r="Q552" i="2"/>
  <c r="Q122" i="2"/>
  <c r="R148" i="2"/>
  <c r="R244" i="2"/>
  <c r="Q305" i="2"/>
  <c r="Q371" i="2"/>
  <c r="Q472" i="2"/>
  <c r="R487" i="2"/>
  <c r="R503" i="2"/>
  <c r="R519" i="2"/>
  <c r="R535" i="2"/>
  <c r="R551" i="2"/>
  <c r="R567" i="2"/>
  <c r="P700" i="2"/>
  <c r="Q292" i="2"/>
  <c r="P355" i="2"/>
  <c r="R363" i="2"/>
  <c r="Q419" i="2"/>
  <c r="R432" i="2"/>
  <c r="R439" i="2"/>
  <c r="P493" i="2"/>
  <c r="Q528" i="2"/>
  <c r="P557" i="2"/>
  <c r="P335" i="2"/>
  <c r="Q358" i="2"/>
  <c r="P383" i="2"/>
  <c r="Q390" i="2"/>
  <c r="P438" i="2"/>
  <c r="Q463" i="2"/>
  <c r="O377" i="2"/>
  <c r="U377" i="2" s="1"/>
  <c r="O1044" i="2"/>
  <c r="U1044" i="2" s="1"/>
  <c r="R1040" i="2"/>
  <c r="P1036" i="2"/>
  <c r="P1022" i="2"/>
  <c r="Q1019" i="2"/>
  <c r="R1010" i="2"/>
  <c r="R1005" i="2"/>
  <c r="R934" i="2"/>
  <c r="R931" i="2"/>
  <c r="O926" i="2"/>
  <c r="U926" i="2" s="1"/>
  <c r="Q988" i="2"/>
  <c r="R923" i="2"/>
  <c r="Q827" i="2"/>
  <c r="Q795" i="2"/>
  <c r="R802" i="2"/>
  <c r="R737" i="2"/>
  <c r="Q763" i="2"/>
  <c r="O577" i="2"/>
  <c r="U577" i="2" s="1"/>
  <c r="Q440" i="2"/>
  <c r="Q287" i="2"/>
  <c r="O294" i="2"/>
  <c r="U294" i="2" s="1"/>
  <c r="P408" i="2"/>
  <c r="O907" i="2"/>
  <c r="U907" i="2" s="1"/>
  <c r="K561" i="2"/>
  <c r="Q561" i="2" s="1"/>
  <c r="O561" i="2"/>
  <c r="U561" i="2" s="1"/>
  <c r="P456" i="2"/>
  <c r="Q480" i="2"/>
  <c r="R253" i="2"/>
  <c r="K675" i="2"/>
  <c r="O470" i="2"/>
  <c r="U470" i="2" s="1"/>
  <c r="Q456" i="2"/>
  <c r="O417" i="2"/>
  <c r="U417" i="2" s="1"/>
  <c r="O354" i="2"/>
  <c r="U354" i="2" s="1"/>
  <c r="R267" i="2"/>
  <c r="Q417" i="2"/>
  <c r="O358" i="2"/>
  <c r="U358" i="2" s="1"/>
  <c r="O376" i="2"/>
  <c r="U376" i="2" s="1"/>
  <c r="R282" i="2"/>
  <c r="P264" i="2"/>
  <c r="Q247" i="2"/>
  <c r="R110" i="2"/>
  <c r="R94" i="2"/>
  <c r="O321" i="2"/>
  <c r="U321" i="2" s="1"/>
  <c r="R643" i="2"/>
  <c r="O353" i="2"/>
  <c r="U353" i="2" s="1"/>
  <c r="K353" i="2"/>
  <c r="Q353" i="2" s="1"/>
  <c r="Q326" i="2"/>
  <c r="O241" i="2"/>
  <c r="U241" i="2" s="1"/>
  <c r="M225" i="2"/>
  <c r="S225" i="2" s="1"/>
  <c r="R225" i="2"/>
  <c r="Q186" i="2"/>
  <c r="R107" i="2"/>
  <c r="O78" i="2"/>
  <c r="U78" i="2" s="1"/>
  <c r="P528" i="2"/>
  <c r="O374" i="2"/>
  <c r="U374" i="2" s="1"/>
  <c r="O342" i="2"/>
  <c r="U342" i="2" s="1"/>
  <c r="O274" i="2"/>
  <c r="U274" i="2" s="1"/>
  <c r="O240" i="2"/>
  <c r="U240" i="2" s="1"/>
  <c r="O185" i="2"/>
  <c r="U185" i="2" s="1"/>
  <c r="P177" i="2"/>
  <c r="O162" i="2"/>
  <c r="U162" i="2" s="1"/>
  <c r="Q88" i="2"/>
  <c r="P168" i="2"/>
  <c r="M784" i="2"/>
  <c r="S784" i="2" s="1"/>
  <c r="Q123" i="2"/>
  <c r="P119" i="2"/>
  <c r="P70" i="2"/>
  <c r="S67" i="2"/>
  <c r="R64" i="2"/>
  <c r="R56" i="2"/>
  <c r="S31" i="2"/>
  <c r="P181" i="2"/>
  <c r="P85" i="2"/>
  <c r="R72" i="2"/>
  <c r="O196" i="2"/>
  <c r="U196" i="2" s="1"/>
  <c r="O116" i="2"/>
  <c r="U116" i="2" s="1"/>
  <c r="R63" i="2"/>
  <c r="Q130" i="2"/>
  <c r="P209" i="2"/>
  <c r="R111" i="2"/>
  <c r="Q403" i="2"/>
  <c r="P387" i="2"/>
  <c r="R321" i="2"/>
  <c r="O310" i="2"/>
  <c r="U310" i="2" s="1"/>
  <c r="O293" i="2"/>
  <c r="U293" i="2" s="1"/>
  <c r="R266" i="2"/>
  <c r="P235" i="2"/>
  <c r="P225" i="2"/>
  <c r="O217" i="2"/>
  <c r="U217" i="2" s="1"/>
  <c r="V217" i="2" s="1"/>
  <c r="O206" i="2"/>
  <c r="U206" i="2" s="1"/>
  <c r="R185" i="2"/>
  <c r="R150" i="2"/>
  <c r="P144" i="2"/>
  <c r="S129" i="2"/>
  <c r="R99" i="2"/>
  <c r="R86" i="2"/>
  <c r="S71" i="2"/>
  <c r="O67" i="2"/>
  <c r="U67" i="2" s="1"/>
  <c r="O59" i="2"/>
  <c r="U59" i="2" s="1"/>
  <c r="Q53" i="2"/>
  <c r="O43" i="2"/>
  <c r="U43" i="2" s="1"/>
  <c r="R40" i="2"/>
  <c r="S35" i="2"/>
  <c r="O31" i="2"/>
  <c r="U31" i="2" s="1"/>
  <c r="R283" i="2"/>
  <c r="R263" i="2"/>
  <c r="Q204" i="2"/>
  <c r="O190" i="2"/>
  <c r="U190" i="2" s="1"/>
  <c r="P128" i="2"/>
  <c r="Q119" i="2"/>
  <c r="Q104" i="2"/>
  <c r="Q84" i="2"/>
  <c r="O193" i="2"/>
  <c r="U193" i="2" s="1"/>
  <c r="R163" i="2"/>
  <c r="Q111" i="2"/>
  <c r="Q52" i="2"/>
  <c r="O40" i="2"/>
  <c r="U40" i="2" s="1"/>
  <c r="R198" i="2"/>
  <c r="Q66" i="2"/>
  <c r="Q210" i="2"/>
  <c r="M577" i="2"/>
  <c r="S577" i="2" s="1"/>
  <c r="K157" i="2"/>
  <c r="P552" i="2"/>
  <c r="R309" i="2"/>
  <c r="R173" i="2"/>
  <c r="R95" i="2"/>
  <c r="R495" i="2"/>
  <c r="Q428" i="2"/>
  <c r="Q415" i="2"/>
  <c r="R401" i="2"/>
  <c r="Q311" i="2"/>
  <c r="P272" i="2"/>
  <c r="Q263" i="2"/>
  <c r="O257" i="2"/>
  <c r="U257" i="2" s="1"/>
  <c r="Q251" i="2"/>
  <c r="P241" i="2"/>
  <c r="O208" i="2"/>
  <c r="U208" i="2" s="1"/>
  <c r="P201" i="2"/>
  <c r="R189" i="2"/>
  <c r="Q185" i="2"/>
  <c r="O126" i="2"/>
  <c r="U126" i="2" s="1"/>
  <c r="O110" i="2"/>
  <c r="U110" i="2" s="1"/>
  <c r="O71" i="2"/>
  <c r="U71" i="2" s="1"/>
  <c r="R60" i="2"/>
  <c r="O51" i="2"/>
  <c r="U51" i="2" s="1"/>
  <c r="S39" i="2"/>
  <c r="O35" i="2"/>
  <c r="U35" i="2" s="1"/>
  <c r="R182" i="2"/>
  <c r="P139" i="2"/>
  <c r="Q58" i="2"/>
  <c r="Q48" i="2"/>
  <c r="R35" i="2"/>
  <c r="Q140" i="2"/>
  <c r="O76" i="2"/>
  <c r="U76" i="2" s="1"/>
  <c r="P28" i="2"/>
  <c r="Q275" i="2"/>
  <c r="R47" i="2"/>
  <c r="P248" i="2"/>
  <c r="P75" i="2"/>
  <c r="Q70" i="2"/>
  <c r="L954" i="2"/>
  <c r="R954" i="2" s="1"/>
  <c r="Q343" i="2"/>
  <c r="Q258" i="2"/>
  <c r="S138" i="2"/>
  <c r="R559" i="2"/>
  <c r="Q327" i="2"/>
  <c r="O233" i="2"/>
  <c r="U233" i="2" s="1"/>
  <c r="Q231" i="2"/>
  <c r="P224" i="2"/>
  <c r="Q203" i="2"/>
  <c r="P199" i="2"/>
  <c r="P175" i="2"/>
  <c r="S170" i="2"/>
  <c r="O137" i="2"/>
  <c r="U137" i="2" s="1"/>
  <c r="Q135" i="2"/>
  <c r="O128" i="2"/>
  <c r="U128" i="2" s="1"/>
  <c r="P121" i="2"/>
  <c r="R102" i="2"/>
  <c r="P95" i="2"/>
  <c r="O63" i="2"/>
  <c r="U63" i="2" s="1"/>
  <c r="O55" i="2"/>
  <c r="U55" i="2" s="1"/>
  <c r="R52" i="2"/>
  <c r="S47" i="2"/>
  <c r="R44" i="2"/>
  <c r="O39" i="2"/>
  <c r="U39" i="2" s="1"/>
  <c r="S27" i="2"/>
  <c r="S70" i="2"/>
  <c r="R366" i="2"/>
  <c r="Q153" i="2"/>
  <c r="Q124" i="2"/>
  <c r="O106" i="2"/>
  <c r="U106" i="2" s="1"/>
  <c r="P368" i="2"/>
  <c r="Q68" i="2"/>
  <c r="R59" i="2"/>
  <c r="P57" i="2"/>
  <c r="Q28" i="2"/>
  <c r="P61" i="2"/>
  <c r="P41" i="2"/>
  <c r="O81" i="2"/>
  <c r="U81" i="2" s="1"/>
  <c r="P76" i="2"/>
  <c r="P767" i="2"/>
  <c r="P347" i="2"/>
  <c r="P159" i="2"/>
  <c r="O1035" i="2"/>
  <c r="U1035" i="2" s="1"/>
  <c r="O1038" i="2"/>
  <c r="U1038" i="2" s="1"/>
  <c r="O1023" i="2"/>
  <c r="Q1031" i="2"/>
  <c r="S1032" i="2"/>
  <c r="R1024" i="2"/>
  <c r="Q1005" i="2"/>
  <c r="P1021" i="2"/>
  <c r="Q1008" i="2"/>
  <c r="O1007" i="2"/>
  <c r="U1007" i="2" s="1"/>
  <c r="O1019" i="2"/>
  <c r="O999" i="2"/>
  <c r="U999" i="2" s="1"/>
  <c r="O987" i="2"/>
  <c r="U987" i="2" s="1"/>
  <c r="P992" i="2"/>
  <c r="S980" i="2"/>
  <c r="O983" i="2"/>
  <c r="U983" i="2" s="1"/>
  <c r="P1000" i="2"/>
  <c r="S968" i="2"/>
  <c r="P965" i="2"/>
  <c r="O925" i="2"/>
  <c r="U925" i="2" s="1"/>
  <c r="O974" i="2"/>
  <c r="U974" i="2" s="1"/>
  <c r="R929" i="2"/>
  <c r="P950" i="2"/>
  <c r="P934" i="2"/>
  <c r="P918" i="2"/>
  <c r="P961" i="2"/>
  <c r="S914" i="2"/>
  <c r="Q969" i="2"/>
  <c r="P928" i="2"/>
  <c r="S956" i="2"/>
  <c r="S896" i="2"/>
  <c r="P888" i="2"/>
  <c r="P857" i="2"/>
  <c r="S908" i="2"/>
  <c r="R884" i="2"/>
  <c r="S871" i="2"/>
  <c r="R855" i="2"/>
  <c r="P846" i="2"/>
  <c r="Q809" i="2"/>
  <c r="P782" i="2"/>
  <c r="S893" i="2"/>
  <c r="R877" i="2"/>
  <c r="O853" i="2"/>
  <c r="U853" i="2" s="1"/>
  <c r="P833" i="2"/>
  <c r="S810" i="2"/>
  <c r="S794" i="2"/>
  <c r="O774" i="2"/>
  <c r="U774" i="2" s="1"/>
  <c r="O758" i="2"/>
  <c r="U758" i="2" s="1"/>
  <c r="Q824" i="2"/>
  <c r="O799" i="2"/>
  <c r="U799" i="2" s="1"/>
  <c r="Q776" i="2"/>
  <c r="S754" i="2"/>
  <c r="O692" i="2"/>
  <c r="U692" i="2" s="1"/>
  <c r="O808" i="2"/>
  <c r="U808" i="2" s="1"/>
  <c r="R795" i="2"/>
  <c r="O779" i="2"/>
  <c r="U779" i="2" s="1"/>
  <c r="P757" i="2"/>
  <c r="R700" i="2"/>
  <c r="S872" i="2"/>
  <c r="R863" i="2"/>
  <c r="R804" i="2"/>
  <c r="Q784" i="2"/>
  <c r="S772" i="2"/>
  <c r="P759" i="2"/>
  <c r="S742" i="2"/>
  <c r="S730" i="2"/>
  <c r="S718" i="2"/>
  <c r="S706" i="2"/>
  <c r="S694" i="2"/>
  <c r="O682" i="2"/>
  <c r="U682" i="2" s="1"/>
  <c r="R683" i="2"/>
  <c r="S748" i="2"/>
  <c r="P635" i="2"/>
  <c r="O835" i="2"/>
  <c r="U835" i="2" s="1"/>
  <c r="S771" i="2"/>
  <c r="Q703" i="2"/>
  <c r="S664" i="2"/>
  <c r="S649" i="2"/>
  <c r="R633" i="2"/>
  <c r="O624" i="2"/>
  <c r="U624" i="2" s="1"/>
  <c r="O609" i="2"/>
  <c r="U609" i="2" s="1"/>
  <c r="R601" i="2"/>
  <c r="S728" i="2"/>
  <c r="P618" i="2"/>
  <c r="O582" i="2"/>
  <c r="U582" i="2" s="1"/>
  <c r="V582" i="2" s="1"/>
  <c r="P522" i="2"/>
  <c r="P466" i="2"/>
  <c r="R753" i="2"/>
  <c r="S687" i="2"/>
  <c r="S660" i="2"/>
  <c r="S628" i="2"/>
  <c r="S596" i="2"/>
  <c r="R585" i="2"/>
  <c r="S575" i="2"/>
  <c r="R560" i="2"/>
  <c r="S551" i="2"/>
  <c r="S535" i="2"/>
  <c r="S519" i="2"/>
  <c r="R504" i="2"/>
  <c r="S495" i="2"/>
  <c r="R480" i="2"/>
  <c r="S471" i="2"/>
  <c r="P455" i="2"/>
  <c r="R819" i="2"/>
  <c r="O715" i="2"/>
  <c r="U715" i="2" s="1"/>
  <c r="Q572" i="2"/>
  <c r="Q540" i="2"/>
  <c r="Q508" i="2"/>
  <c r="P465" i="2"/>
  <c r="O439" i="2"/>
  <c r="U439" i="2" s="1"/>
  <c r="S422" i="2"/>
  <c r="R392" i="2"/>
  <c r="R376" i="2"/>
  <c r="Q360" i="2"/>
  <c r="S342" i="2"/>
  <c r="O320" i="2"/>
  <c r="U320" i="2" s="1"/>
  <c r="R306" i="2"/>
  <c r="S284" i="2"/>
  <c r="S262" i="2"/>
  <c r="P594" i="2"/>
  <c r="S561" i="2"/>
  <c r="S513" i="2"/>
  <c r="S497" i="2"/>
  <c r="P481" i="2"/>
  <c r="P451" i="2"/>
  <c r="P421" i="2"/>
  <c r="R406" i="2"/>
  <c r="O387" i="2"/>
  <c r="U387" i="2" s="1"/>
  <c r="R371" i="2"/>
  <c r="P357" i="2"/>
  <c r="R342" i="2"/>
  <c r="Q329" i="2"/>
  <c r="R313" i="2"/>
  <c r="S298" i="2"/>
  <c r="Q268" i="2"/>
  <c r="P731" i="2"/>
  <c r="O668" i="2"/>
  <c r="U668" i="2" s="1"/>
  <c r="O654" i="2"/>
  <c r="U654" i="2" s="1"/>
  <c r="P645" i="2"/>
  <c r="O636" i="2"/>
  <c r="U636" i="2" s="1"/>
  <c r="O620" i="2"/>
  <c r="U620" i="2" s="1"/>
  <c r="P597" i="2"/>
  <c r="S588" i="2"/>
  <c r="P572" i="2"/>
  <c r="S564" i="2"/>
  <c r="O556" i="2"/>
  <c r="U556" i="2" s="1"/>
  <c r="R548" i="2"/>
  <c r="R533" i="2"/>
  <c r="O525" i="2"/>
  <c r="U525" i="2" s="1"/>
  <c r="O485" i="2"/>
  <c r="U485" i="2" s="1"/>
  <c r="S477" i="2"/>
  <c r="R441" i="2"/>
  <c r="R410" i="2"/>
  <c r="P393" i="2"/>
  <c r="O375" i="2"/>
  <c r="U375" i="2" s="1"/>
  <c r="S359" i="2"/>
  <c r="R330" i="2"/>
  <c r="O311" i="2"/>
  <c r="U311" i="2" s="1"/>
  <c r="R630" i="2"/>
  <c r="P563" i="2"/>
  <c r="Q515" i="2"/>
  <c r="P499" i="2"/>
  <c r="O388" i="2"/>
  <c r="U388" i="2" s="1"/>
  <c r="Q331" i="2"/>
  <c r="S324" i="2"/>
  <c r="O267" i="2"/>
  <c r="U267" i="2" s="1"/>
  <c r="Q240" i="2"/>
  <c r="O215" i="2"/>
  <c r="U215" i="2" s="1"/>
  <c r="S196" i="2"/>
  <c r="O183" i="2"/>
  <c r="U183" i="2" s="1"/>
  <c r="S164" i="2"/>
  <c r="Q144" i="2"/>
  <c r="S126" i="2"/>
  <c r="Q581" i="2"/>
  <c r="Q411" i="2"/>
  <c r="S347" i="2"/>
  <c r="P340" i="2"/>
  <c r="P281" i="2"/>
  <c r="S251" i="2"/>
  <c r="R187" i="2"/>
  <c r="R171" i="2"/>
  <c r="Q106" i="2"/>
  <c r="R744" i="2"/>
  <c r="O598" i="2"/>
  <c r="U598" i="2" s="1"/>
  <c r="O555" i="2"/>
  <c r="U555" i="2" s="1"/>
  <c r="P523" i="2"/>
  <c r="Q475" i="2"/>
  <c r="S427" i="2"/>
  <c r="S334" i="2"/>
  <c r="S299" i="2"/>
  <c r="S288" i="2"/>
  <c r="S279" i="2"/>
  <c r="R270" i="2"/>
  <c r="P244" i="2"/>
  <c r="R226" i="2"/>
  <c r="R216" i="2"/>
  <c r="S207" i="2"/>
  <c r="R175" i="2"/>
  <c r="P164" i="2"/>
  <c r="S143" i="2"/>
  <c r="Q126" i="2"/>
  <c r="O107" i="2"/>
  <c r="U107" i="2" s="1"/>
  <c r="P86" i="2"/>
  <c r="O350" i="2"/>
  <c r="U350" i="2" s="1"/>
  <c r="P317" i="2"/>
  <c r="Q239" i="2"/>
  <c r="S213" i="2"/>
  <c r="Q131" i="2"/>
  <c r="P120" i="2"/>
  <c r="R105" i="2"/>
  <c r="P92" i="2"/>
  <c r="O50" i="2"/>
  <c r="U50" i="2" s="1"/>
  <c r="R93" i="2"/>
  <c r="Q37" i="2"/>
  <c r="Q260" i="2"/>
  <c r="O197" i="2"/>
  <c r="U197" i="2" s="1"/>
  <c r="O168" i="2"/>
  <c r="U168" i="2" s="1"/>
  <c r="O150" i="2"/>
  <c r="U150" i="2" s="1"/>
  <c r="Q115" i="2"/>
  <c r="S104" i="2"/>
  <c r="Q96" i="2"/>
  <c r="P88" i="2"/>
  <c r="S65" i="2"/>
  <c r="P56" i="2"/>
  <c r="Q43" i="2"/>
  <c r="S33" i="2"/>
  <c r="Q1015" i="2"/>
  <c r="R165" i="2"/>
  <c r="S147" i="2"/>
  <c r="R381" i="2"/>
  <c r="P315" i="2"/>
  <c r="O230" i="2"/>
  <c r="U230" i="2" s="1"/>
  <c r="S214" i="2"/>
  <c r="S100" i="2"/>
  <c r="S75" i="2"/>
  <c r="S60" i="2"/>
  <c r="R37" i="2"/>
  <c r="S337" i="2"/>
  <c r="Q256" i="2"/>
  <c r="S50" i="2"/>
  <c r="S224" i="2"/>
  <c r="S62" i="2"/>
  <c r="S1045" i="2"/>
  <c r="Q1044" i="2"/>
  <c r="S1044" i="2"/>
  <c r="S1043" i="2"/>
  <c r="R1035" i="2"/>
  <c r="S1038" i="2"/>
  <c r="S1036" i="2"/>
  <c r="Q1033" i="2"/>
  <c r="S1042" i="2"/>
  <c r="S1040" i="2"/>
  <c r="S1029" i="2"/>
  <c r="S1025" i="2"/>
  <c r="S1034" i="2"/>
  <c r="O1032" i="2"/>
  <c r="U1032" i="2" s="1"/>
  <c r="O1030" i="2"/>
  <c r="U1030" i="2" s="1"/>
  <c r="S1023" i="2"/>
  <c r="O1008" i="2"/>
  <c r="U1008" i="2" s="1"/>
  <c r="O1026" i="2"/>
  <c r="U1026" i="2" s="1"/>
  <c r="Q1017" i="2"/>
  <c r="R1012" i="2"/>
  <c r="R1004" i="2"/>
  <c r="R1046" i="2"/>
  <c r="S1031" i="2"/>
  <c r="P1023" i="2"/>
  <c r="Q1020" i="2"/>
  <c r="Q1016" i="2"/>
  <c r="S1010" i="2"/>
  <c r="S1006" i="2"/>
  <c r="S1002" i="2"/>
  <c r="P1031" i="2"/>
  <c r="S1020" i="2"/>
  <c r="R1011" i="2"/>
  <c r="O989" i="2"/>
  <c r="U989" i="2" s="1"/>
  <c r="S1016" i="2"/>
  <c r="S1007" i="2"/>
  <c r="Q990" i="2"/>
  <c r="S1019" i="2"/>
  <c r="S1009" i="2"/>
  <c r="R1003" i="2"/>
  <c r="P998" i="2"/>
  <c r="P994" i="2"/>
  <c r="P990" i="2"/>
  <c r="P986" i="2"/>
  <c r="S998" i="2"/>
  <c r="R992" i="2"/>
  <c r="R984" i="2"/>
  <c r="O962" i="2"/>
  <c r="U962" i="2" s="1"/>
  <c r="O1001" i="2"/>
  <c r="U1001" i="2" s="1"/>
  <c r="R988" i="2"/>
  <c r="S983" i="2"/>
  <c r="R980" i="2"/>
  <c r="Q967" i="2"/>
  <c r="R1000" i="2"/>
  <c r="S993" i="2"/>
  <c r="P979" i="2"/>
  <c r="S972" i="2"/>
  <c r="O968" i="2"/>
  <c r="U968" i="2" s="1"/>
  <c r="P963" i="2"/>
  <c r="S996" i="2"/>
  <c r="P993" i="2"/>
  <c r="S978" i="2"/>
  <c r="S971" i="2"/>
  <c r="R965" i="2"/>
  <c r="O953" i="2"/>
  <c r="U953" i="2" s="1"/>
  <c r="O937" i="2"/>
  <c r="U937" i="2" s="1"/>
  <c r="O921" i="2"/>
  <c r="U921" i="2" s="1"/>
  <c r="S974" i="2"/>
  <c r="P947" i="2"/>
  <c r="Q942" i="2"/>
  <c r="Q934" i="2"/>
  <c r="Q926" i="2"/>
  <c r="P919" i="2"/>
  <c r="P973" i="2"/>
  <c r="O970" i="2"/>
  <c r="U970" i="2" s="1"/>
  <c r="S963" i="2"/>
  <c r="P958" i="2"/>
  <c r="Q953" i="2"/>
  <c r="Q945" i="2"/>
  <c r="Q941" i="2"/>
  <c r="Q937" i="2"/>
  <c r="Q933" i="2"/>
  <c r="Q929" i="2"/>
  <c r="Q925" i="2"/>
  <c r="Q921" i="2"/>
  <c r="Q917" i="2"/>
  <c r="O961" i="2"/>
  <c r="U961" i="2" s="1"/>
  <c r="Q960" i="2"/>
  <c r="P952" i="2"/>
  <c r="Q944" i="2"/>
  <c r="S936" i="2"/>
  <c r="S929" i="2"/>
  <c r="O920" i="2"/>
  <c r="U920" i="2" s="1"/>
  <c r="Q957" i="2"/>
  <c r="R948" i="2"/>
  <c r="S941" i="2"/>
  <c r="R932" i="2"/>
  <c r="S922" i="2"/>
  <c r="S916" i="2"/>
  <c r="R914" i="2"/>
  <c r="Q898" i="2"/>
  <c r="Q882" i="2"/>
  <c r="R969" i="2"/>
  <c r="O966" i="2"/>
  <c r="U966" i="2" s="1"/>
  <c r="O960" i="2"/>
  <c r="U960" i="2" s="1"/>
  <c r="S953" i="2"/>
  <c r="S950" i="2"/>
  <c r="S944" i="2"/>
  <c r="R928" i="2"/>
  <c r="Q956" i="2"/>
  <c r="P956" i="2"/>
  <c r="R953" i="2"/>
  <c r="S891" i="2"/>
  <c r="S946" i="2"/>
  <c r="O940" i="2"/>
  <c r="U940" i="2" s="1"/>
  <c r="O912" i="2"/>
  <c r="U912" i="2" s="1"/>
  <c r="R905" i="2"/>
  <c r="S904" i="2"/>
  <c r="O897" i="2"/>
  <c r="U897" i="2" s="1"/>
  <c r="P896" i="2"/>
  <c r="S889" i="2"/>
  <c r="O880" i="2"/>
  <c r="U880" i="2" s="1"/>
  <c r="R873" i="2"/>
  <c r="Q865" i="2"/>
  <c r="Q924" i="2"/>
  <c r="P924" i="2"/>
  <c r="S903" i="2"/>
  <c r="S870" i="2"/>
  <c r="O866" i="2"/>
  <c r="U866" i="2" s="1"/>
  <c r="P861" i="2"/>
  <c r="S854" i="2"/>
  <c r="S846" i="2"/>
  <c r="P859" i="2"/>
  <c r="O856" i="2"/>
  <c r="U856" i="2" s="1"/>
  <c r="S853" i="2"/>
  <c r="Q908" i="2"/>
  <c r="P908" i="2"/>
  <c r="O900" i="2"/>
  <c r="U900" i="2" s="1"/>
  <c r="Q892" i="2"/>
  <c r="P892" i="2"/>
  <c r="O884" i="2"/>
  <c r="U884" i="2" s="1"/>
  <c r="Q876" i="2"/>
  <c r="P876" i="2"/>
  <c r="P871" i="2"/>
  <c r="O868" i="2"/>
  <c r="U868" i="2" s="1"/>
  <c r="S861" i="2"/>
  <c r="O855" i="2"/>
  <c r="U855" i="2" s="1"/>
  <c r="S851" i="2"/>
  <c r="Q845" i="2"/>
  <c r="Q837" i="2"/>
  <c r="Q829" i="2"/>
  <c r="Q821" i="2"/>
  <c r="P806" i="2"/>
  <c r="Q797" i="2"/>
  <c r="Q789" i="2"/>
  <c r="Q781" i="2"/>
  <c r="Q769" i="2"/>
  <c r="O909" i="2"/>
  <c r="U909" i="2" s="1"/>
  <c r="R901" i="2"/>
  <c r="Q893" i="2"/>
  <c r="P885" i="2"/>
  <c r="S885" i="2"/>
  <c r="O877" i="2"/>
  <c r="U877" i="2" s="1"/>
  <c r="S867" i="2"/>
  <c r="R864" i="2"/>
  <c r="S849" i="2"/>
  <c r="O842" i="2"/>
  <c r="U842" i="2" s="1"/>
  <c r="P837" i="2"/>
  <c r="S830" i="2"/>
  <c r="O826" i="2"/>
  <c r="U826" i="2" s="1"/>
  <c r="P821" i="2"/>
  <c r="S814" i="2"/>
  <c r="O810" i="2"/>
  <c r="U810" i="2" s="1"/>
  <c r="P805" i="2"/>
  <c r="S798" i="2"/>
  <c r="O794" i="2"/>
  <c r="U794" i="2" s="1"/>
  <c r="P789" i="2"/>
  <c r="S782" i="2"/>
  <c r="O778" i="2"/>
  <c r="U778" i="2" s="1"/>
  <c r="P773" i="2"/>
  <c r="S766" i="2"/>
  <c r="O762" i="2"/>
  <c r="U762" i="2" s="1"/>
  <c r="Q847" i="2"/>
  <c r="S837" i="2"/>
  <c r="R831" i="2"/>
  <c r="S828" i="2"/>
  <c r="Q823" i="2"/>
  <c r="S815" i="2"/>
  <c r="R812" i="2"/>
  <c r="Q807" i="2"/>
  <c r="S799" i="2"/>
  <c r="R796" i="2"/>
  <c r="S789" i="2"/>
  <c r="R783" i="2"/>
  <c r="S780" i="2"/>
  <c r="Q775" i="2"/>
  <c r="S767" i="2"/>
  <c r="R764" i="2"/>
  <c r="O755" i="2"/>
  <c r="U755" i="2" s="1"/>
  <c r="O752" i="2"/>
  <c r="U752" i="2" s="1"/>
  <c r="V752" i="2" s="1"/>
  <c r="O736" i="2"/>
  <c r="U736" i="2" s="1"/>
  <c r="O720" i="2"/>
  <c r="U720" i="2" s="1"/>
  <c r="O704" i="2"/>
  <c r="U704" i="2" s="1"/>
  <c r="O688" i="2"/>
  <c r="U688" i="2" s="1"/>
  <c r="S845" i="2"/>
  <c r="R843" i="2"/>
  <c r="S840" i="2"/>
  <c r="P827" i="2"/>
  <c r="O824" i="2"/>
  <c r="U824" i="2" s="1"/>
  <c r="R811" i="2"/>
  <c r="S808" i="2"/>
  <c r="O795" i="2"/>
  <c r="U795" i="2" s="1"/>
  <c r="S785" i="2"/>
  <c r="S779" i="2"/>
  <c r="R776" i="2"/>
  <c r="O763" i="2"/>
  <c r="U763" i="2" s="1"/>
  <c r="R757" i="2"/>
  <c r="Q737" i="2"/>
  <c r="Q721" i="2"/>
  <c r="R708" i="2"/>
  <c r="Q697" i="2"/>
  <c r="Q689" i="2"/>
  <c r="Q681" i="2"/>
  <c r="O872" i="2"/>
  <c r="U872" i="2" s="1"/>
  <c r="O863" i="2"/>
  <c r="U863" i="2" s="1"/>
  <c r="S860" i="2"/>
  <c r="P839" i="2"/>
  <c r="O836" i="2"/>
  <c r="U836" i="2" s="1"/>
  <c r="Q832" i="2"/>
  <c r="S829" i="2"/>
  <c r="R823" i="2"/>
  <c r="S820" i="2"/>
  <c r="P807" i="2"/>
  <c r="O804" i="2"/>
  <c r="U804" i="2" s="1"/>
  <c r="Q800" i="2"/>
  <c r="S797" i="2"/>
  <c r="R791" i="2"/>
  <c r="S788" i="2"/>
  <c r="O775" i="2"/>
  <c r="U775" i="2" s="1"/>
  <c r="Q768" i="2"/>
  <c r="S765" i="2"/>
  <c r="R759" i="2"/>
  <c r="R755" i="2"/>
  <c r="O750" i="2"/>
  <c r="U750" i="2" s="1"/>
  <c r="O746" i="2"/>
  <c r="U746" i="2" s="1"/>
  <c r="O742" i="2"/>
  <c r="U742" i="2" s="1"/>
  <c r="O738" i="2"/>
  <c r="U738" i="2" s="1"/>
  <c r="O734" i="2"/>
  <c r="U734" i="2" s="1"/>
  <c r="V734" i="2" s="1"/>
  <c r="O730" i="2"/>
  <c r="U730" i="2" s="1"/>
  <c r="O726" i="2"/>
  <c r="U726" i="2" s="1"/>
  <c r="V726" i="2" s="1"/>
  <c r="O722" i="2"/>
  <c r="U722" i="2" s="1"/>
  <c r="V722" i="2" s="1"/>
  <c r="O718" i="2"/>
  <c r="U718" i="2" s="1"/>
  <c r="V718" i="2" s="1"/>
  <c r="O714" i="2"/>
  <c r="U714" i="2" s="1"/>
  <c r="O710" i="2"/>
  <c r="U710" i="2" s="1"/>
  <c r="O706" i="2"/>
  <c r="U706" i="2" s="1"/>
  <c r="O702" i="2"/>
  <c r="U702" i="2" s="1"/>
  <c r="O698" i="2"/>
  <c r="U698" i="2" s="1"/>
  <c r="P693" i="2"/>
  <c r="P689" i="2"/>
  <c r="P685" i="2"/>
  <c r="P681" i="2"/>
  <c r="S752" i="2"/>
  <c r="O743" i="2"/>
  <c r="U743" i="2" s="1"/>
  <c r="S727" i="2"/>
  <c r="P711" i="2"/>
  <c r="S695" i="2"/>
  <c r="S692" i="2"/>
  <c r="O683" i="2"/>
  <c r="U683" i="2" s="1"/>
  <c r="S739" i="2"/>
  <c r="S729" i="2"/>
  <c r="P724" i="2"/>
  <c r="P723" i="2"/>
  <c r="O707" i="2"/>
  <c r="U707" i="2" s="1"/>
  <c r="S688" i="2"/>
  <c r="S679" i="2"/>
  <c r="P677" i="2"/>
  <c r="P663" i="2"/>
  <c r="P647" i="2"/>
  <c r="P631" i="2"/>
  <c r="P615" i="2"/>
  <c r="P599" i="2"/>
  <c r="S835" i="2"/>
  <c r="O816" i="2"/>
  <c r="U816" i="2" s="1"/>
  <c r="Q771" i="2"/>
  <c r="P771" i="2"/>
  <c r="S751" i="2"/>
  <c r="R735" i="2"/>
  <c r="S719" i="2"/>
  <c r="R703" i="2"/>
  <c r="O691" i="2"/>
  <c r="U691" i="2" s="1"/>
  <c r="S673" i="2"/>
  <c r="O665" i="2"/>
  <c r="U665" i="2" s="1"/>
  <c r="P664" i="2"/>
  <c r="R657" i="2"/>
  <c r="S656" i="2"/>
  <c r="O648" i="2"/>
  <c r="U648" i="2" s="1"/>
  <c r="S641" i="2"/>
  <c r="O633" i="2"/>
  <c r="U633" i="2" s="1"/>
  <c r="P632" i="2"/>
  <c r="R625" i="2"/>
  <c r="S624" i="2"/>
  <c r="O616" i="2"/>
  <c r="U616" i="2" s="1"/>
  <c r="S609" i="2"/>
  <c r="O601" i="2"/>
  <c r="U601" i="2" s="1"/>
  <c r="P600" i="2"/>
  <c r="O580" i="2"/>
  <c r="U580" i="2" s="1"/>
  <c r="O832" i="2"/>
  <c r="U832" i="2" s="1"/>
  <c r="Q787" i="2"/>
  <c r="P787" i="2"/>
  <c r="S768" i="2"/>
  <c r="S744" i="2"/>
  <c r="S684" i="2"/>
  <c r="S655" i="2"/>
  <c r="P642" i="2"/>
  <c r="S623" i="2"/>
  <c r="P610" i="2"/>
  <c r="P589" i="2"/>
  <c r="O584" i="2"/>
  <c r="U584" i="2" s="1"/>
  <c r="Q577" i="2"/>
  <c r="P566" i="2"/>
  <c r="P550" i="2"/>
  <c r="P534" i="2"/>
  <c r="P518" i="2"/>
  <c r="P502" i="2"/>
  <c r="P490" i="2"/>
  <c r="P474" i="2"/>
  <c r="M474" i="2"/>
  <c r="Q465" i="2"/>
  <c r="Q457" i="2"/>
  <c r="S753" i="2"/>
  <c r="O747" i="2"/>
  <c r="U747" i="2" s="1"/>
  <c r="P728" i="2"/>
  <c r="Q687" i="2"/>
  <c r="P687" i="2"/>
  <c r="R669" i="2"/>
  <c r="Q662" i="2"/>
  <c r="P660" i="2"/>
  <c r="R653" i="2"/>
  <c r="Q646" i="2"/>
  <c r="P644" i="2"/>
  <c r="R637" i="2"/>
  <c r="Q630" i="2"/>
  <c r="P628" i="2"/>
  <c r="R621" i="2"/>
  <c r="Q614" i="2"/>
  <c r="P612" i="2"/>
  <c r="R605" i="2"/>
  <c r="Q598" i="2"/>
  <c r="P596" i="2"/>
  <c r="P592" i="2"/>
  <c r="O579" i="2"/>
  <c r="U579" i="2" s="1"/>
  <c r="O576" i="2"/>
  <c r="U576" i="2" s="1"/>
  <c r="P575" i="2"/>
  <c r="O568" i="2"/>
  <c r="U568" i="2" s="1"/>
  <c r="P567" i="2"/>
  <c r="O560" i="2"/>
  <c r="U560" i="2" s="1"/>
  <c r="P559" i="2"/>
  <c r="O552" i="2"/>
  <c r="U552" i="2" s="1"/>
  <c r="P551" i="2"/>
  <c r="O544" i="2"/>
  <c r="U544" i="2" s="1"/>
  <c r="P543" i="2"/>
  <c r="O536" i="2"/>
  <c r="U536" i="2" s="1"/>
  <c r="P535" i="2"/>
  <c r="O528" i="2"/>
  <c r="U528" i="2" s="1"/>
  <c r="P527" i="2"/>
  <c r="O520" i="2"/>
  <c r="U520" i="2" s="1"/>
  <c r="P519" i="2"/>
  <c r="O512" i="2"/>
  <c r="U512" i="2" s="1"/>
  <c r="P511" i="2"/>
  <c r="O504" i="2"/>
  <c r="U504" i="2" s="1"/>
  <c r="P503" i="2"/>
  <c r="O496" i="2"/>
  <c r="U496" i="2" s="1"/>
  <c r="P495" i="2"/>
  <c r="O488" i="2"/>
  <c r="U488" i="2" s="1"/>
  <c r="P487" i="2"/>
  <c r="O480" i="2"/>
  <c r="U480" i="2" s="1"/>
  <c r="P479" i="2"/>
  <c r="O472" i="2"/>
  <c r="U472" i="2" s="1"/>
  <c r="P471" i="2"/>
  <c r="S464" i="2"/>
  <c r="S456" i="2"/>
  <c r="Q449" i="2"/>
  <c r="R440" i="2"/>
  <c r="R433" i="2"/>
  <c r="O819" i="2"/>
  <c r="U819" i="2" s="1"/>
  <c r="S755" i="2"/>
  <c r="S740" i="2"/>
  <c r="S715" i="2"/>
  <c r="S708" i="2"/>
  <c r="S693" i="2"/>
  <c r="S574" i="2"/>
  <c r="Q548" i="2"/>
  <c r="S542" i="2"/>
  <c r="Q516" i="2"/>
  <c r="S510" i="2"/>
  <c r="Q484" i="2"/>
  <c r="S478" i="2"/>
  <c r="R461" i="2"/>
  <c r="O447" i="2"/>
  <c r="U447" i="2" s="1"/>
  <c r="O444" i="2"/>
  <c r="U444" i="2" s="1"/>
  <c r="S438" i="2"/>
  <c r="S436" i="2"/>
  <c r="O432" i="2"/>
  <c r="U432" i="2" s="1"/>
  <c r="Q424" i="2"/>
  <c r="Q421" i="2"/>
  <c r="O415" i="2"/>
  <c r="U415" i="2" s="1"/>
  <c r="V415" i="2" s="1"/>
  <c r="O410" i="2"/>
  <c r="U410" i="2" s="1"/>
  <c r="S406" i="2"/>
  <c r="R399" i="2"/>
  <c r="P391" i="2"/>
  <c r="O384" i="2"/>
  <c r="U384" i="2" s="1"/>
  <c r="S380" i="2"/>
  <c r="P375" i="2"/>
  <c r="O368" i="2"/>
  <c r="U368" i="2" s="1"/>
  <c r="S364" i="2"/>
  <c r="R360" i="2"/>
  <c r="R354" i="2"/>
  <c r="S351" i="2"/>
  <c r="Q344" i="2"/>
  <c r="Q341" i="2"/>
  <c r="O335" i="2"/>
  <c r="U335" i="2" s="1"/>
  <c r="O330" i="2"/>
  <c r="U330" i="2" s="1"/>
  <c r="V330" i="2" s="1"/>
  <c r="S326" i="2"/>
  <c r="R319" i="2"/>
  <c r="P311" i="2"/>
  <c r="O304" i="2"/>
  <c r="U304" i="2" s="1"/>
  <c r="S300" i="2"/>
  <c r="R296" i="2"/>
  <c r="R287" i="2"/>
  <c r="Q280" i="2"/>
  <c r="R274" i="2"/>
  <c r="S268" i="2"/>
  <c r="Q261" i="2"/>
  <c r="O676" i="2"/>
  <c r="U676" i="2" s="1"/>
  <c r="Q670" i="2"/>
  <c r="S666" i="2"/>
  <c r="S651" i="2"/>
  <c r="Q638" i="2"/>
  <c r="S634" i="2"/>
  <c r="S619" i="2"/>
  <c r="Q606" i="2"/>
  <c r="S602" i="2"/>
  <c r="S594" i="2"/>
  <c r="P591" i="2"/>
  <c r="P578" i="2"/>
  <c r="P569" i="2"/>
  <c r="Q565" i="2"/>
  <c r="R561" i="2"/>
  <c r="Q549" i="2"/>
  <c r="R545" i="2"/>
  <c r="P537" i="2"/>
  <c r="Q533" i="2"/>
  <c r="R529" i="2"/>
  <c r="P521" i="2"/>
  <c r="Q517" i="2"/>
  <c r="R513" i="2"/>
  <c r="P505" i="2"/>
  <c r="Q501" i="2"/>
  <c r="R497" i="2"/>
  <c r="S481" i="2"/>
  <c r="R460" i="2"/>
  <c r="S458" i="2"/>
  <c r="P450" i="2"/>
  <c r="R438" i="2"/>
  <c r="R434" i="2"/>
  <c r="R428" i="2"/>
  <c r="R425" i="2"/>
  <c r="R419" i="2"/>
  <c r="S410" i="2"/>
  <c r="P405" i="2"/>
  <c r="R396" i="2"/>
  <c r="R390" i="2"/>
  <c r="S387" i="2"/>
  <c r="Q380" i="2"/>
  <c r="Q377" i="2"/>
  <c r="O371" i="2"/>
  <c r="U371" i="2" s="1"/>
  <c r="S368" i="2"/>
  <c r="R361" i="2"/>
  <c r="R355" i="2"/>
  <c r="S346" i="2"/>
  <c r="P341" i="2"/>
  <c r="R332" i="2"/>
  <c r="R326" i="2"/>
  <c r="S323" i="2"/>
  <c r="Q316" i="2"/>
  <c r="Q313" i="2"/>
  <c r="O307" i="2"/>
  <c r="U307" i="2" s="1"/>
  <c r="S304" i="2"/>
  <c r="R297" i="2"/>
  <c r="R291" i="2"/>
  <c r="R278" i="2"/>
  <c r="S275" i="2"/>
  <c r="R268" i="2"/>
  <c r="R731" i="2"/>
  <c r="R699" i="2"/>
  <c r="R670" i="2"/>
  <c r="S668" i="2"/>
  <c r="R661" i="2"/>
  <c r="R654" i="2"/>
  <c r="S652" i="2"/>
  <c r="R645" i="2"/>
  <c r="R638" i="2"/>
  <c r="S636" i="2"/>
  <c r="R629" i="2"/>
  <c r="R622" i="2"/>
  <c r="S620" i="2"/>
  <c r="R613" i="2"/>
  <c r="R606" i="2"/>
  <c r="S604" i="2"/>
  <c r="R597" i="2"/>
  <c r="S595" i="2"/>
  <c r="P590" i="2"/>
  <c r="Q588" i="2"/>
  <c r="S573" i="2"/>
  <c r="R572" i="2"/>
  <c r="S570" i="2"/>
  <c r="P564" i="2"/>
  <c r="R557" i="2"/>
  <c r="S556" i="2"/>
  <c r="O549" i="2"/>
  <c r="U549" i="2" s="1"/>
  <c r="O548" i="2"/>
  <c r="U548" i="2" s="1"/>
  <c r="S541" i="2"/>
  <c r="R540" i="2"/>
  <c r="S538" i="2"/>
  <c r="P532" i="2"/>
  <c r="R525" i="2"/>
  <c r="S524" i="2"/>
  <c r="O517" i="2"/>
  <c r="U517" i="2" s="1"/>
  <c r="O516" i="2"/>
  <c r="U516" i="2" s="1"/>
  <c r="S509" i="2"/>
  <c r="R508" i="2"/>
  <c r="S506" i="2"/>
  <c r="P500" i="2"/>
  <c r="P492" i="2"/>
  <c r="R485" i="2"/>
  <c r="S484" i="2"/>
  <c r="O477" i="2"/>
  <c r="U477" i="2" s="1"/>
  <c r="O476" i="2"/>
  <c r="U476" i="2" s="1"/>
  <c r="P468" i="2"/>
  <c r="S459" i="2"/>
  <c r="Q453" i="2"/>
  <c r="R447" i="2"/>
  <c r="P445" i="2"/>
  <c r="S443" i="2"/>
  <c r="O435" i="2"/>
  <c r="U435" i="2" s="1"/>
  <c r="R426" i="2"/>
  <c r="R423" i="2"/>
  <c r="P409" i="2"/>
  <c r="O407" i="2"/>
  <c r="U407" i="2" s="1"/>
  <c r="S391" i="2"/>
  <c r="K384" i="2"/>
  <c r="Q381" i="2"/>
  <c r="S375" i="2"/>
  <c r="Q368" i="2"/>
  <c r="Q365" i="2"/>
  <c r="R352" i="2"/>
  <c r="R346" i="2"/>
  <c r="R343" i="2"/>
  <c r="P329" i="2"/>
  <c r="O327" i="2"/>
  <c r="U327" i="2" s="1"/>
  <c r="S311" i="2"/>
  <c r="Q304" i="2"/>
  <c r="Q301" i="2"/>
  <c r="S622" i="2"/>
  <c r="Q563" i="2"/>
  <c r="R547" i="2"/>
  <c r="P547" i="2"/>
  <c r="S531" i="2"/>
  <c r="O515" i="2"/>
  <c r="U515" i="2" s="1"/>
  <c r="Q499" i="2"/>
  <c r="R483" i="2"/>
  <c r="P483" i="2"/>
  <c r="S449" i="2"/>
  <c r="S409" i="2"/>
  <c r="O397" i="2"/>
  <c r="U397" i="2" s="1"/>
  <c r="S395" i="2"/>
  <c r="P388" i="2"/>
  <c r="S366" i="2"/>
  <c r="S353" i="2"/>
  <c r="S333" i="2"/>
  <c r="O331" i="2"/>
  <c r="U331" i="2" s="1"/>
  <c r="O324" i="2"/>
  <c r="U324" i="2" s="1"/>
  <c r="Q302" i="2"/>
  <c r="O286" i="2"/>
  <c r="U286" i="2" s="1"/>
  <c r="Q283" i="2"/>
  <c r="P270" i="2"/>
  <c r="S267" i="2"/>
  <c r="Q253" i="2"/>
  <c r="S247" i="2"/>
  <c r="R240" i="2"/>
  <c r="R231" i="2"/>
  <c r="Q221" i="2"/>
  <c r="S215" i="2"/>
  <c r="R208" i="2"/>
  <c r="R199" i="2"/>
  <c r="Q189" i="2"/>
  <c r="S183" i="2"/>
  <c r="R176" i="2"/>
  <c r="R167" i="2"/>
  <c r="S151" i="2"/>
  <c r="R144" i="2"/>
  <c r="R135" i="2"/>
  <c r="Q125" i="2"/>
  <c r="S119" i="2"/>
  <c r="P614" i="2"/>
  <c r="P581" i="2"/>
  <c r="S462" i="2"/>
  <c r="S425" i="2"/>
  <c r="S413" i="2"/>
  <c r="O411" i="2"/>
  <c r="U411" i="2" s="1"/>
  <c r="O404" i="2"/>
  <c r="U404" i="2" s="1"/>
  <c r="O382" i="2"/>
  <c r="U382" i="2" s="1"/>
  <c r="R340" i="2"/>
  <c r="P318" i="2"/>
  <c r="S297" i="2"/>
  <c r="R281" i="2"/>
  <c r="R265" i="2"/>
  <c r="R259" i="2"/>
  <c r="P253" i="2"/>
  <c r="Q250" i="2"/>
  <c r="S242" i="2"/>
  <c r="R238" i="2"/>
  <c r="S235" i="2"/>
  <c r="Q228" i="2"/>
  <c r="R222" i="2"/>
  <c r="S219" i="2"/>
  <c r="Q212" i="2"/>
  <c r="O203" i="2"/>
  <c r="U203" i="2" s="1"/>
  <c r="O187" i="2"/>
  <c r="U187" i="2" s="1"/>
  <c r="O171" i="2"/>
  <c r="U171" i="2" s="1"/>
  <c r="R158" i="2"/>
  <c r="S155" i="2"/>
  <c r="Q148" i="2"/>
  <c r="R142" i="2"/>
  <c r="S139" i="2"/>
  <c r="Q132" i="2"/>
  <c r="R126" i="2"/>
  <c r="S123" i="2"/>
  <c r="Q116" i="2"/>
  <c r="Q102" i="2"/>
  <c r="Q86" i="2"/>
  <c r="S803" i="2"/>
  <c r="O800" i="2"/>
  <c r="U800" i="2" s="1"/>
  <c r="R662" i="2"/>
  <c r="R598" i="2"/>
  <c r="R571" i="2"/>
  <c r="P571" i="2"/>
  <c r="S555" i="2"/>
  <c r="O539" i="2"/>
  <c r="U539" i="2" s="1"/>
  <c r="Q523" i="2"/>
  <c r="R507" i="2"/>
  <c r="P507" i="2"/>
  <c r="S491" i="2"/>
  <c r="O475" i="2"/>
  <c r="U475" i="2" s="1"/>
  <c r="O452" i="2"/>
  <c r="U452" i="2" s="1"/>
  <c r="P448" i="2"/>
  <c r="O437" i="2"/>
  <c r="U437" i="2" s="1"/>
  <c r="O429" i="2"/>
  <c r="U429" i="2" s="1"/>
  <c r="P427" i="2"/>
  <c r="R420" i="2"/>
  <c r="O398" i="2"/>
  <c r="U398" i="2" s="1"/>
  <c r="P363" i="2"/>
  <c r="R356" i="2"/>
  <c r="O334" i="2"/>
  <c r="U334" i="2" s="1"/>
  <c r="P299" i="2"/>
  <c r="P295" i="2"/>
  <c r="O292" i="2"/>
  <c r="U292" i="2" s="1"/>
  <c r="O288" i="2"/>
  <c r="U288" i="2" s="1"/>
  <c r="S282" i="2"/>
  <c r="P275" i="2"/>
  <c r="S272" i="2"/>
  <c r="Q269" i="2"/>
  <c r="P266" i="2"/>
  <c r="O263" i="2"/>
  <c r="U263" i="2" s="1"/>
  <c r="P261" i="2"/>
  <c r="S257" i="2"/>
  <c r="O255" i="2"/>
  <c r="U255" i="2" s="1"/>
  <c r="R248" i="2"/>
  <c r="R242" i="2"/>
  <c r="S239" i="2"/>
  <c r="O234" i="2"/>
  <c r="U234" i="2" s="1"/>
  <c r="R232" i="2"/>
  <c r="Q222" i="2"/>
  <c r="Q213" i="2"/>
  <c r="Q206" i="2"/>
  <c r="Q197" i="2"/>
  <c r="R191" i="2"/>
  <c r="O189" i="2"/>
  <c r="U189" i="2" s="1"/>
  <c r="S185" i="2"/>
  <c r="P180" i="2"/>
  <c r="O175" i="2"/>
  <c r="U175" i="2" s="1"/>
  <c r="Q168" i="2"/>
  <c r="R162" i="2"/>
  <c r="S159" i="2"/>
  <c r="O154" i="2"/>
  <c r="U154" i="2" s="1"/>
  <c r="R152" i="2"/>
  <c r="Q142" i="2"/>
  <c r="Q133" i="2"/>
  <c r="R127" i="2"/>
  <c r="O125" i="2"/>
  <c r="U125" i="2" s="1"/>
  <c r="S121" i="2"/>
  <c r="P116" i="2"/>
  <c r="O111" i="2"/>
  <c r="U111" i="2" s="1"/>
  <c r="P106" i="2"/>
  <c r="S99" i="2"/>
  <c r="O95" i="2"/>
  <c r="U95" i="2" s="1"/>
  <c r="P90" i="2"/>
  <c r="S630" i="2"/>
  <c r="P379" i="2"/>
  <c r="Q350" i="2"/>
  <c r="R317" i="2"/>
  <c r="P285" i="2"/>
  <c r="S237" i="2"/>
  <c r="O236" i="2"/>
  <c r="U236" i="2" s="1"/>
  <c r="R229" i="2"/>
  <c r="P227" i="2"/>
  <c r="O213" i="2"/>
  <c r="U213" i="2" s="1"/>
  <c r="O211" i="2"/>
  <c r="U211" i="2" s="1"/>
  <c r="O184" i="2"/>
  <c r="U184" i="2" s="1"/>
  <c r="O182" i="2"/>
  <c r="U182" i="2" s="1"/>
  <c r="R140" i="2"/>
  <c r="O133" i="2"/>
  <c r="U133" i="2" s="1"/>
  <c r="O131" i="2"/>
  <c r="U131" i="2" s="1"/>
  <c r="P109" i="2"/>
  <c r="P108" i="2"/>
  <c r="O105" i="2"/>
  <c r="U105" i="2" s="1"/>
  <c r="R92" i="2"/>
  <c r="S89" i="2"/>
  <c r="Q82" i="2"/>
  <c r="Q76" i="2"/>
  <c r="Q73" i="2"/>
  <c r="O62" i="2"/>
  <c r="U62" i="2" s="1"/>
  <c r="O46" i="2"/>
  <c r="U46" i="2" s="1"/>
  <c r="O30" i="2"/>
  <c r="U30" i="2" s="1"/>
  <c r="S309" i="2"/>
  <c r="R245" i="2"/>
  <c r="S234" i="2"/>
  <c r="O198" i="2"/>
  <c r="U198" i="2" s="1"/>
  <c r="O163" i="2"/>
  <c r="U163" i="2" s="1"/>
  <c r="R149" i="2"/>
  <c r="S120" i="2"/>
  <c r="O109" i="2"/>
  <c r="U109" i="2" s="1"/>
  <c r="O93" i="2"/>
  <c r="U93" i="2" s="1"/>
  <c r="P81" i="2"/>
  <c r="S73" i="2"/>
  <c r="P46" i="2"/>
  <c r="Q33" i="2"/>
  <c r="S373" i="2"/>
  <c r="Q372" i="2"/>
  <c r="R372" i="2"/>
  <c r="P260" i="2"/>
  <c r="O252" i="2"/>
  <c r="U252" i="2" s="1"/>
  <c r="S248" i="2"/>
  <c r="Q246" i="2"/>
  <c r="Q207" i="2"/>
  <c r="O204" i="2"/>
  <c r="U204" i="2" s="1"/>
  <c r="S195" i="2"/>
  <c r="S186" i="2"/>
  <c r="Q166" i="2"/>
  <c r="Q150" i="2"/>
  <c r="O124" i="2"/>
  <c r="U124" i="2" s="1"/>
  <c r="O117" i="2"/>
  <c r="U117" i="2" s="1"/>
  <c r="O115" i="2"/>
  <c r="U115" i="2" s="1"/>
  <c r="P104" i="2"/>
  <c r="O101" i="2"/>
  <c r="U101" i="2" s="1"/>
  <c r="R88" i="2"/>
  <c r="S85" i="2"/>
  <c r="O72" i="2"/>
  <c r="U72" i="2" s="1"/>
  <c r="O69" i="2"/>
  <c r="U69" i="2" s="1"/>
  <c r="O65" i="2"/>
  <c r="U65" i="2" s="1"/>
  <c r="S61" i="2"/>
  <c r="R58" i="2"/>
  <c r="Q55" i="2"/>
  <c r="P52" i="2"/>
  <c r="O49" i="2"/>
  <c r="U49" i="2" s="1"/>
  <c r="S45" i="2"/>
  <c r="R42" i="2"/>
  <c r="Q39" i="2"/>
  <c r="P36" i="2"/>
  <c r="O33" i="2"/>
  <c r="U33" i="2" s="1"/>
  <c r="S29" i="2"/>
  <c r="R1015" i="2"/>
  <c r="Q702" i="2"/>
  <c r="P646" i="2"/>
  <c r="R591" i="2"/>
  <c r="R543" i="2"/>
  <c r="R479" i="2"/>
  <c r="Q441" i="2"/>
  <c r="S431" i="2"/>
  <c r="P376" i="2"/>
  <c r="Q337" i="2"/>
  <c r="S289" i="2"/>
  <c r="S261" i="2"/>
  <c r="S243" i="2"/>
  <c r="P185" i="2"/>
  <c r="S165" i="2"/>
  <c r="O156" i="2"/>
  <c r="U156" i="2" s="1"/>
  <c r="P147" i="2"/>
  <c r="P143" i="2"/>
  <c r="P129" i="2"/>
  <c r="P118" i="2"/>
  <c r="S112" i="2"/>
  <c r="Q72" i="2"/>
  <c r="Q49" i="2"/>
  <c r="S638" i="2"/>
  <c r="S598" i="2"/>
  <c r="P568" i="2"/>
  <c r="P504" i="2"/>
  <c r="R467" i="2"/>
  <c r="P467" i="2"/>
  <c r="R414" i="2"/>
  <c r="P414" i="2"/>
  <c r="R382" i="2"/>
  <c r="S381" i="2"/>
  <c r="R347" i="2"/>
  <c r="P321" i="2"/>
  <c r="Q315" i="2"/>
  <c r="P300" i="2"/>
  <c r="S273" i="2"/>
  <c r="S270" i="2"/>
  <c r="S240" i="2"/>
  <c r="Q230" i="2"/>
  <c r="S216" i="2"/>
  <c r="O214" i="2"/>
  <c r="U214" i="2" s="1"/>
  <c r="S209" i="2"/>
  <c r="S188" i="2"/>
  <c r="R181" i="2"/>
  <c r="P179" i="2"/>
  <c r="R166" i="2"/>
  <c r="S154" i="2"/>
  <c r="P145" i="2"/>
  <c r="Q134" i="2"/>
  <c r="R113" i="2"/>
  <c r="P111" i="2"/>
  <c r="P100" i="2"/>
  <c r="O97" i="2"/>
  <c r="U97" i="2" s="1"/>
  <c r="S90" i="2"/>
  <c r="S84" i="2"/>
  <c r="R81" i="2"/>
  <c r="Q77" i="2"/>
  <c r="Q74" i="2"/>
  <c r="R68" i="2"/>
  <c r="S64" i="2"/>
  <c r="P63" i="2"/>
  <c r="O60" i="2"/>
  <c r="U60" i="2" s="1"/>
  <c r="R57" i="2"/>
  <c r="S55" i="2"/>
  <c r="R53" i="2"/>
  <c r="S51" i="2"/>
  <c r="R48" i="2"/>
  <c r="O44" i="2"/>
  <c r="U44" i="2" s="1"/>
  <c r="Q42" i="2"/>
  <c r="R36" i="2"/>
  <c r="R32" i="2"/>
  <c r="R28" i="2"/>
  <c r="U1041" i="2"/>
  <c r="Q1045" i="2"/>
  <c r="U1023" i="2"/>
  <c r="Q1037" i="2"/>
  <c r="Q1029" i="2"/>
  <c r="R1022" i="2"/>
  <c r="Q1002" i="2"/>
  <c r="U1019" i="2"/>
  <c r="Q999" i="2"/>
  <c r="U971" i="2"/>
  <c r="Q991" i="2"/>
  <c r="S981" i="2"/>
  <c r="P980" i="2"/>
  <c r="S979" i="2"/>
  <c r="Q972" i="2"/>
  <c r="Q1010" i="2"/>
  <c r="Q943" i="2"/>
  <c r="Q927" i="2"/>
  <c r="Q964" i="2"/>
  <c r="Q955" i="2"/>
  <c r="Q939" i="2"/>
  <c r="Q923" i="2"/>
  <c r="S962" i="2"/>
  <c r="Q951" i="2"/>
  <c r="Q911" i="2"/>
  <c r="Q903" i="2"/>
  <c r="Q895" i="2"/>
  <c r="Q887" i="2"/>
  <c r="Q879" i="2"/>
  <c r="Q935" i="2"/>
  <c r="P914" i="2"/>
  <c r="R906" i="2"/>
  <c r="R898" i="2"/>
  <c r="R890" i="2"/>
  <c r="R882" i="2"/>
  <c r="R874" i="2"/>
  <c r="Q850" i="2"/>
  <c r="S933" i="2"/>
  <c r="Q919" i="2"/>
  <c r="U821" i="2"/>
  <c r="U801" i="2"/>
  <c r="U765" i="2"/>
  <c r="Q907" i="2"/>
  <c r="Q899" i="2"/>
  <c r="Q891" i="2"/>
  <c r="Q883" i="2"/>
  <c r="Q875" i="2"/>
  <c r="R844" i="2"/>
  <c r="Q838" i="2"/>
  <c r="Q822" i="2"/>
  <c r="Q806" i="2"/>
  <c r="Q790" i="2"/>
  <c r="Q774" i="2"/>
  <c r="Q758" i="2"/>
  <c r="U681" i="2"/>
  <c r="Q858" i="2"/>
  <c r="U849" i="2"/>
  <c r="Q830" i="2"/>
  <c r="Q814" i="2"/>
  <c r="Q798" i="2"/>
  <c r="Q782" i="2"/>
  <c r="Q766" i="2"/>
  <c r="U675" i="2"/>
  <c r="U626" i="2"/>
  <c r="Q671" i="2"/>
  <c r="Q663" i="2"/>
  <c r="Q655" i="2"/>
  <c r="Q647" i="2"/>
  <c r="Q639" i="2"/>
  <c r="Q631" i="2"/>
  <c r="Q623" i="2"/>
  <c r="Q615" i="2"/>
  <c r="Q607" i="2"/>
  <c r="Q599" i="2"/>
  <c r="U562" i="2"/>
  <c r="P675" i="2"/>
  <c r="Q746" i="2"/>
  <c r="Q686" i="2"/>
  <c r="P587" i="2"/>
  <c r="U369" i="2"/>
  <c r="Q714" i="2"/>
  <c r="S674" i="2"/>
  <c r="Q667" i="2"/>
  <c r="O666" i="2"/>
  <c r="U666" i="2" s="1"/>
  <c r="R658" i="2"/>
  <c r="O650" i="2"/>
  <c r="U650" i="2" s="1"/>
  <c r="R642" i="2"/>
  <c r="O634" i="2"/>
  <c r="U634" i="2" s="1"/>
  <c r="R626" i="2"/>
  <c r="O618" i="2"/>
  <c r="U618" i="2" s="1"/>
  <c r="R610" i="2"/>
  <c r="O602" i="2"/>
  <c r="U602" i="2" s="1"/>
  <c r="R570" i="2"/>
  <c r="R562" i="2"/>
  <c r="R554" i="2"/>
  <c r="R546" i="2"/>
  <c r="R538" i="2"/>
  <c r="R530" i="2"/>
  <c r="R522" i="2"/>
  <c r="R514" i="2"/>
  <c r="R506" i="2"/>
  <c r="R498" i="2"/>
  <c r="R490" i="2"/>
  <c r="R482" i="2"/>
  <c r="R474" i="2"/>
  <c r="R756" i="2"/>
  <c r="Q698" i="2"/>
  <c r="Q659" i="2"/>
  <c r="Q643" i="2"/>
  <c r="Q627" i="2"/>
  <c r="Q611" i="2"/>
  <c r="P583" i="2"/>
  <c r="S465" i="2"/>
  <c r="S457" i="2"/>
  <c r="P443" i="2"/>
  <c r="S442" i="2"/>
  <c r="Q730" i="2"/>
  <c r="R677" i="2"/>
  <c r="P673" i="2"/>
  <c r="P657" i="2"/>
  <c r="P641" i="2"/>
  <c r="P625" i="2"/>
  <c r="P609" i="2"/>
  <c r="Q587" i="2"/>
  <c r="O586" i="2"/>
  <c r="U586" i="2" s="1"/>
  <c r="Q575" i="2"/>
  <c r="Q567" i="2"/>
  <c r="Q559" i="2"/>
  <c r="Q551" i="2"/>
  <c r="Q543" i="2"/>
  <c r="Q535" i="2"/>
  <c r="Q527" i="2"/>
  <c r="Q519" i="2"/>
  <c r="Q511" i="2"/>
  <c r="Q503" i="2"/>
  <c r="Q495" i="2"/>
  <c r="Q487" i="2"/>
  <c r="Q479" i="2"/>
  <c r="Q471" i="2"/>
  <c r="R462" i="2"/>
  <c r="R442" i="2"/>
  <c r="O433" i="2"/>
  <c r="U433" i="2" s="1"/>
  <c r="P418" i="2"/>
  <c r="P402" i="2"/>
  <c r="P386" i="2"/>
  <c r="P370" i="2"/>
  <c r="P354" i="2"/>
  <c r="P338" i="2"/>
  <c r="P322" i="2"/>
  <c r="P306" i="2"/>
  <c r="R666" i="2"/>
  <c r="Q656" i="2"/>
  <c r="Q616" i="2"/>
  <c r="R602" i="2"/>
  <c r="R566" i="2"/>
  <c r="R550" i="2"/>
  <c r="R534" i="2"/>
  <c r="R518" i="2"/>
  <c r="R502" i="2"/>
  <c r="R486" i="2"/>
  <c r="O450" i="2"/>
  <c r="U450" i="2" s="1"/>
  <c r="Q432" i="2"/>
  <c r="Q426" i="2"/>
  <c r="P422" i="2"/>
  <c r="P419" i="2"/>
  <c r="R369" i="2"/>
  <c r="P358" i="2"/>
  <c r="R305" i="2"/>
  <c r="Q298" i="2"/>
  <c r="P294" i="2"/>
  <c r="S293" i="2"/>
  <c r="S280" i="2"/>
  <c r="P278" i="2"/>
  <c r="S277" i="2"/>
  <c r="S264" i="2"/>
  <c r="P262" i="2"/>
  <c r="P242" i="2"/>
  <c r="U238" i="2"/>
  <c r="P226" i="2"/>
  <c r="P194" i="2"/>
  <c r="P178" i="2"/>
  <c r="P162" i="2"/>
  <c r="P146" i="2"/>
  <c r="P130" i="2"/>
  <c r="Q664" i="2"/>
  <c r="R650" i="2"/>
  <c r="Q640" i="2"/>
  <c r="Q600" i="2"/>
  <c r="P580" i="2"/>
  <c r="R458" i="2"/>
  <c r="O442" i="2"/>
  <c r="U442" i="2" s="1"/>
  <c r="O425" i="2"/>
  <c r="U425" i="2" s="1"/>
  <c r="S424" i="2"/>
  <c r="S421" i="2"/>
  <c r="O396" i="2"/>
  <c r="U396" i="2" s="1"/>
  <c r="Q378" i="2"/>
  <c r="P374" i="2"/>
  <c r="P371" i="2"/>
  <c r="U370" i="2"/>
  <c r="O361" i="2"/>
  <c r="U361" i="2" s="1"/>
  <c r="S360" i="2"/>
  <c r="S357" i="2"/>
  <c r="O332" i="2"/>
  <c r="U332" i="2" s="1"/>
  <c r="Q314" i="2"/>
  <c r="P310" i="2"/>
  <c r="P307" i="2"/>
  <c r="O297" i="2"/>
  <c r="U297" i="2" s="1"/>
  <c r="S296" i="2"/>
  <c r="P290" i="2"/>
  <c r="P274" i="2"/>
  <c r="Q648" i="2"/>
  <c r="R634" i="2"/>
  <c r="Q624" i="2"/>
  <c r="U589" i="2"/>
  <c r="R574" i="2"/>
  <c r="R558" i="2"/>
  <c r="R542" i="2"/>
  <c r="R526" i="2"/>
  <c r="R510" i="2"/>
  <c r="R494" i="2"/>
  <c r="R478" i="2"/>
  <c r="O457" i="2"/>
  <c r="U457" i="2" s="1"/>
  <c r="P390" i="2"/>
  <c r="P326" i="2"/>
  <c r="P258" i="2"/>
  <c r="Q672" i="2"/>
  <c r="O465" i="2"/>
  <c r="U465" i="2" s="1"/>
  <c r="U443" i="2"/>
  <c r="R417" i="2"/>
  <c r="O393" i="2"/>
  <c r="U393" i="2" s="1"/>
  <c r="O364" i="2"/>
  <c r="U364" i="2" s="1"/>
  <c r="P342" i="2"/>
  <c r="P339" i="2"/>
  <c r="S328" i="2"/>
  <c r="Q294" i="2"/>
  <c r="P238" i="2"/>
  <c r="P222" i="2"/>
  <c r="Q178" i="2"/>
  <c r="P142" i="2"/>
  <c r="P78" i="2"/>
  <c r="S325" i="2"/>
  <c r="Q291" i="2"/>
  <c r="R257" i="2"/>
  <c r="S208" i="2"/>
  <c r="P203" i="2"/>
  <c r="O177" i="2"/>
  <c r="U177" i="2" s="1"/>
  <c r="S157" i="2"/>
  <c r="P123" i="2"/>
  <c r="Q114" i="2"/>
  <c r="Q91" i="2"/>
  <c r="U84" i="2"/>
  <c r="P74" i="2"/>
  <c r="Q632" i="2"/>
  <c r="R451" i="2"/>
  <c r="P440" i="2"/>
  <c r="P436" i="2"/>
  <c r="Q423" i="2"/>
  <c r="Q410" i="2"/>
  <c r="S389" i="2"/>
  <c r="R334" i="2"/>
  <c r="R273" i="2"/>
  <c r="P271" i="2"/>
  <c r="P268" i="2"/>
  <c r="Q262" i="2"/>
  <c r="P254" i="2"/>
  <c r="S253" i="2"/>
  <c r="O228" i="2"/>
  <c r="U228" i="2" s="1"/>
  <c r="O212" i="2"/>
  <c r="U212" i="2" s="1"/>
  <c r="O209" i="2"/>
  <c r="U209" i="2" s="1"/>
  <c r="P206" i="2"/>
  <c r="S205" i="2"/>
  <c r="R201" i="2"/>
  <c r="S176" i="2"/>
  <c r="P171" i="2"/>
  <c r="Q162" i="2"/>
  <c r="S160" i="2"/>
  <c r="P155" i="2"/>
  <c r="O132" i="2"/>
  <c r="U132" i="2" s="1"/>
  <c r="O129" i="2"/>
  <c r="U129" i="2" s="1"/>
  <c r="P126" i="2"/>
  <c r="S125" i="2"/>
  <c r="R121" i="2"/>
  <c r="Q99" i="2"/>
  <c r="U27" i="2"/>
  <c r="R618" i="2"/>
  <c r="Q608" i="2"/>
  <c r="R398" i="2"/>
  <c r="Q359" i="2"/>
  <c r="Q346" i="2"/>
  <c r="P284" i="2"/>
  <c r="P251" i="2"/>
  <c r="R230" i="2"/>
  <c r="O180" i="2"/>
  <c r="U180" i="2" s="1"/>
  <c r="P174" i="2"/>
  <c r="R169" i="2"/>
  <c r="O161" i="2"/>
  <c r="U161" i="2" s="1"/>
  <c r="R153" i="2"/>
  <c r="R134" i="2"/>
  <c r="R470" i="2"/>
  <c r="O446" i="2"/>
  <c r="U446" i="2" s="1"/>
  <c r="P444" i="2"/>
  <c r="P406" i="2"/>
  <c r="P403" i="2"/>
  <c r="S392" i="2"/>
  <c r="R353" i="2"/>
  <c r="O329" i="2"/>
  <c r="U329" i="2" s="1"/>
  <c r="O300" i="2"/>
  <c r="U300" i="2" s="1"/>
  <c r="R289" i="2"/>
  <c r="P287" i="2"/>
  <c r="P190" i="2"/>
  <c r="Q278" i="2"/>
  <c r="R214" i="2"/>
  <c r="Q194" i="2"/>
  <c r="S173" i="2"/>
  <c r="P158" i="2"/>
  <c r="S128" i="2"/>
  <c r="Q107" i="2"/>
  <c r="P320" i="2"/>
  <c r="O308" i="2"/>
  <c r="U308" i="2" s="1"/>
  <c r="R269" i="2"/>
  <c r="S260" i="2"/>
  <c r="O256" i="2"/>
  <c r="U256" i="2" s="1"/>
  <c r="P223" i="2"/>
  <c r="P208" i="2"/>
  <c r="O200" i="2"/>
  <c r="U200" i="2" s="1"/>
  <c r="Q187" i="2"/>
  <c r="S172" i="2"/>
  <c r="Q169" i="2"/>
  <c r="O121" i="2"/>
  <c r="U121" i="2" s="1"/>
  <c r="R115" i="2"/>
  <c r="O96" i="2"/>
  <c r="U96" i="2" s="1"/>
  <c r="P91" i="2"/>
  <c r="P66" i="2"/>
  <c r="R285" i="2"/>
  <c r="P101" i="2"/>
  <c r="S77" i="2"/>
  <c r="P53" i="2"/>
  <c r="Q40" i="2"/>
  <c r="Q236" i="2"/>
  <c r="Q175" i="2"/>
  <c r="P136" i="2"/>
  <c r="Q95" i="2"/>
  <c r="Q56" i="2"/>
  <c r="R43" i="2"/>
  <c r="Q32" i="2"/>
  <c r="S46" i="2"/>
  <c r="P26" i="2"/>
  <c r="R67" i="2"/>
  <c r="P65" i="2"/>
  <c r="P38" i="2"/>
  <c r="S26" i="2"/>
  <c r="P117" i="2"/>
  <c r="Q92" i="2"/>
  <c r="P69" i="2"/>
  <c r="Q54" i="2"/>
  <c r="M30" i="2"/>
  <c r="O1043" i="2"/>
  <c r="U1043" i="2" s="1"/>
  <c r="O1042" i="2"/>
  <c r="U1042" i="2" s="1"/>
  <c r="Q1027" i="2"/>
  <c r="O1034" i="2"/>
  <c r="U1034" i="2" s="1"/>
  <c r="O1012" i="2"/>
  <c r="U1012" i="2" s="1"/>
  <c r="Q1021" i="2"/>
  <c r="Q1012" i="2"/>
  <c r="O993" i="2"/>
  <c r="U993" i="2" s="1"/>
  <c r="Q994" i="2"/>
  <c r="P1003" i="2"/>
  <c r="O991" i="2"/>
  <c r="U991" i="2" s="1"/>
  <c r="L991" i="2"/>
  <c r="S1001" i="2"/>
  <c r="Q971" i="2"/>
  <c r="P975" i="2"/>
  <c r="O941" i="2"/>
  <c r="U941" i="2" s="1"/>
  <c r="P977" i="2"/>
  <c r="Q950" i="2"/>
  <c r="Q938" i="2"/>
  <c r="S973" i="2"/>
  <c r="P954" i="2"/>
  <c r="P942" i="2"/>
  <c r="P930" i="2"/>
  <c r="P922" i="2"/>
  <c r="S952" i="2"/>
  <c r="O936" i="2"/>
  <c r="U936" i="2" s="1"/>
  <c r="R920" i="2"/>
  <c r="P932" i="2"/>
  <c r="O916" i="2"/>
  <c r="U916" i="2" s="1"/>
  <c r="P969" i="2"/>
  <c r="R960" i="2"/>
  <c r="O944" i="2"/>
  <c r="U944" i="2" s="1"/>
  <c r="R940" i="2"/>
  <c r="R897" i="2"/>
  <c r="O889" i="2"/>
  <c r="U889" i="2" s="1"/>
  <c r="S881" i="2"/>
  <c r="O862" i="2"/>
  <c r="U862" i="2" s="1"/>
  <c r="R856" i="2"/>
  <c r="S876" i="2"/>
  <c r="R868" i="2"/>
  <c r="Q841" i="2"/>
  <c r="P822" i="2"/>
  <c r="P790" i="2"/>
  <c r="Q761" i="2"/>
  <c r="Q901" i="2"/>
  <c r="P893" i="2"/>
  <c r="Q860" i="2"/>
  <c r="S842" i="2"/>
  <c r="O822" i="2"/>
  <c r="U822" i="2" s="1"/>
  <c r="O806" i="2"/>
  <c r="U806" i="2" s="1"/>
  <c r="O790" i="2"/>
  <c r="U790" i="2" s="1"/>
  <c r="V790" i="2" s="1"/>
  <c r="S778" i="2"/>
  <c r="P769" i="2"/>
  <c r="P831" i="2"/>
  <c r="Q808" i="2"/>
  <c r="P783" i="2"/>
  <c r="O740" i="2"/>
  <c r="U740" i="2" s="1"/>
  <c r="O708" i="2"/>
  <c r="U708" i="2" s="1"/>
  <c r="O840" i="2"/>
  <c r="U840" i="2" s="1"/>
  <c r="S827" i="2"/>
  <c r="P811" i="2"/>
  <c r="S792" i="2"/>
  <c r="Q741" i="2"/>
  <c r="Q725" i="2"/>
  <c r="R692" i="2"/>
  <c r="S848" i="2"/>
  <c r="R836" i="2"/>
  <c r="O820" i="2"/>
  <c r="U820" i="2" s="1"/>
  <c r="V820" i="2" s="1"/>
  <c r="P791" i="2"/>
  <c r="S750" i="2"/>
  <c r="S738" i="2"/>
  <c r="S726" i="2"/>
  <c r="S710" i="2"/>
  <c r="S698" i="2"/>
  <c r="O686" i="2"/>
  <c r="U686" i="2" s="1"/>
  <c r="S711" i="2"/>
  <c r="Q677" i="2"/>
  <c r="S723" i="2"/>
  <c r="S700" i="2"/>
  <c r="P667" i="2"/>
  <c r="P619" i="2"/>
  <c r="R816" i="2"/>
  <c r="P735" i="2"/>
  <c r="O719" i="2"/>
  <c r="U719" i="2" s="1"/>
  <c r="O673" i="2"/>
  <c r="U673" i="2" s="1"/>
  <c r="R665" i="2"/>
  <c r="O656" i="2"/>
  <c r="U656" i="2" s="1"/>
  <c r="O641" i="2"/>
  <c r="U641" i="2" s="1"/>
  <c r="S632" i="2"/>
  <c r="S617" i="2"/>
  <c r="P608" i="2"/>
  <c r="R832" i="2"/>
  <c r="O768" i="2"/>
  <c r="U768" i="2" s="1"/>
  <c r="P674" i="2"/>
  <c r="P650" i="2"/>
  <c r="R584" i="2"/>
  <c r="P554" i="2"/>
  <c r="P506" i="2"/>
  <c r="P478" i="2"/>
  <c r="O784" i="2"/>
  <c r="U784" i="2" s="1"/>
  <c r="R747" i="2"/>
  <c r="P653" i="2"/>
  <c r="S644" i="2"/>
  <c r="P621" i="2"/>
  <c r="S612" i="2"/>
  <c r="P595" i="2"/>
  <c r="R576" i="2"/>
  <c r="S567" i="2"/>
  <c r="R552" i="2"/>
  <c r="R536" i="2"/>
  <c r="S527" i="2"/>
  <c r="R512" i="2"/>
  <c r="S503" i="2"/>
  <c r="R488" i="2"/>
  <c r="S479" i="2"/>
  <c r="P463" i="2"/>
  <c r="R443" i="2"/>
  <c r="P755" i="2"/>
  <c r="R444" i="2"/>
  <c r="O436" i="2"/>
  <c r="U436" i="2" s="1"/>
  <c r="O426" i="2"/>
  <c r="U426" i="2" s="1"/>
  <c r="P407" i="2"/>
  <c r="S396" i="2"/>
  <c r="S383" i="2"/>
  <c r="S367" i="2"/>
  <c r="O351" i="2"/>
  <c r="U351" i="2" s="1"/>
  <c r="R335" i="2"/>
  <c r="P327" i="2"/>
  <c r="R312" i="2"/>
  <c r="Q296" i="2"/>
  <c r="Q277" i="2"/>
  <c r="O591" i="2"/>
  <c r="U591" i="2" s="1"/>
  <c r="P577" i="2"/>
  <c r="R493" i="2"/>
  <c r="R473" i="2"/>
  <c r="P460" i="2"/>
  <c r="S430" i="2"/>
  <c r="R412" i="2"/>
  <c r="Q396" i="2"/>
  <c r="S384" i="2"/>
  <c r="S362" i="2"/>
  <c r="S339" i="2"/>
  <c r="Q332" i="2"/>
  <c r="S320" i="2"/>
  <c r="Q281" i="2"/>
  <c r="Q731" i="2"/>
  <c r="Q699" i="2"/>
  <c r="O670" i="2"/>
  <c r="U670" i="2" s="1"/>
  <c r="P661" i="2"/>
  <c r="O652" i="2"/>
  <c r="U652" i="2" s="1"/>
  <c r="P629" i="2"/>
  <c r="O604" i="2"/>
  <c r="U604" i="2" s="1"/>
  <c r="R565" i="2"/>
  <c r="P540" i="2"/>
  <c r="S517" i="2"/>
  <c r="P508" i="2"/>
  <c r="S500" i="2"/>
  <c r="S492" i="2"/>
  <c r="S468" i="2"/>
  <c r="S435" i="2"/>
  <c r="R407" i="2"/>
  <c r="O391" i="2"/>
  <c r="U391" i="2" s="1"/>
  <c r="P377" i="2"/>
  <c r="Q352" i="2"/>
  <c r="R327" i="2"/>
  <c r="O531" i="2"/>
  <c r="U531" i="2" s="1"/>
  <c r="S483" i="2"/>
  <c r="O395" i="2"/>
  <c r="U395" i="2" s="1"/>
  <c r="R333" i="2"/>
  <c r="O302" i="2"/>
  <c r="U302" i="2" s="1"/>
  <c r="P283" i="2"/>
  <c r="Q270" i="2"/>
  <c r="O247" i="2"/>
  <c r="U247" i="2" s="1"/>
  <c r="S228" i="2"/>
  <c r="Q208" i="2"/>
  <c r="S190" i="2"/>
  <c r="R170" i="2"/>
  <c r="O151" i="2"/>
  <c r="U151" i="2" s="1"/>
  <c r="S132" i="2"/>
  <c r="R581" i="2"/>
  <c r="S404" i="2"/>
  <c r="S382" i="2"/>
  <c r="Q244" i="2"/>
  <c r="O219" i="2"/>
  <c r="U219" i="2" s="1"/>
  <c r="R203" i="2"/>
  <c r="O803" i="2"/>
  <c r="U803" i="2" s="1"/>
  <c r="O662" i="2"/>
  <c r="U662" i="2" s="1"/>
  <c r="S507" i="2"/>
  <c r="R448" i="2"/>
  <c r="R437" i="2"/>
  <c r="S398" i="2"/>
  <c r="S363" i="2"/>
  <c r="P356" i="2"/>
  <c r="O301" i="2"/>
  <c r="U301" i="2" s="1"/>
  <c r="O284" i="2"/>
  <c r="U284" i="2" s="1"/>
  <c r="P263" i="2"/>
  <c r="R255" i="2"/>
  <c r="Q248" i="2"/>
  <c r="Q232" i="2"/>
  <c r="O218" i="2"/>
  <c r="U218" i="2" s="1"/>
  <c r="O202" i="2"/>
  <c r="U202" i="2" s="1"/>
  <c r="Q190" i="2"/>
  <c r="Q181" i="2"/>
  <c r="S169" i="2"/>
  <c r="Q152" i="2"/>
  <c r="R136" i="2"/>
  <c r="S111" i="2"/>
  <c r="S95" i="2"/>
  <c r="S379" i="2"/>
  <c r="S236" i="2"/>
  <c r="S227" i="2"/>
  <c r="Q211" i="2"/>
  <c r="S182" i="2"/>
  <c r="P165" i="2"/>
  <c r="P140" i="2"/>
  <c r="Q101" i="2"/>
  <c r="O89" i="2"/>
  <c r="U89" i="2" s="1"/>
  <c r="S83" i="2"/>
  <c r="O66" i="2"/>
  <c r="U66" i="2" s="1"/>
  <c r="R109" i="2"/>
  <c r="P50" i="2"/>
  <c r="S252" i="2"/>
  <c r="O246" i="2"/>
  <c r="U246" i="2" s="1"/>
  <c r="O195" i="2"/>
  <c r="U195" i="2" s="1"/>
  <c r="Q172" i="2"/>
  <c r="Q156" i="2"/>
  <c r="R147" i="2"/>
  <c r="S124" i="2"/>
  <c r="S117" i="2"/>
  <c r="S81" i="2"/>
  <c r="S69" i="2"/>
  <c r="Q59" i="2"/>
  <c r="S49" i="2"/>
  <c r="P40" i="2"/>
  <c r="R26" i="2"/>
  <c r="S646" i="2"/>
  <c r="O112" i="2"/>
  <c r="U112" i="2" s="1"/>
  <c r="R79" i="2"/>
  <c r="S467" i="2"/>
  <c r="Q414" i="2"/>
  <c r="R188" i="2"/>
  <c r="O134" i="2"/>
  <c r="U134" i="2" s="1"/>
  <c r="S82" i="2"/>
  <c r="P59" i="2"/>
  <c r="O52" i="2"/>
  <c r="U52" i="2" s="1"/>
  <c r="R29" i="2"/>
  <c r="S376" i="2"/>
  <c r="R96" i="2"/>
  <c r="S54" i="2"/>
  <c r="S40" i="2"/>
  <c r="S66" i="2"/>
  <c r="Q1040" i="2"/>
  <c r="Q1028" i="2"/>
  <c r="O1029" i="2"/>
  <c r="U1029" i="2" s="1"/>
  <c r="O1025" i="2"/>
  <c r="U1025" i="2" s="1"/>
  <c r="Q1034" i="2"/>
  <c r="P1034" i="2"/>
  <c r="P1032" i="2"/>
  <c r="S1030" i="2"/>
  <c r="S1024" i="2"/>
  <c r="O1020" i="2"/>
  <c r="U1020" i="2" s="1"/>
  <c r="O1004" i="2"/>
  <c r="U1004" i="2" s="1"/>
  <c r="S1026" i="2"/>
  <c r="R1016" i="2"/>
  <c r="Q1009" i="2"/>
  <c r="O1046" i="2"/>
  <c r="U1046" i="2" s="1"/>
  <c r="S1022" i="2"/>
  <c r="S1018" i="2"/>
  <c r="S1014" i="2"/>
  <c r="O1010" i="2"/>
  <c r="U1010" i="2" s="1"/>
  <c r="O1006" i="2"/>
  <c r="U1006" i="2" s="1"/>
  <c r="O1002" i="2"/>
  <c r="U1002" i="2" s="1"/>
  <c r="R1031" i="2"/>
  <c r="S1017" i="2"/>
  <c r="O1011" i="2"/>
  <c r="U1011" i="2" s="1"/>
  <c r="O985" i="2"/>
  <c r="U985" i="2" s="1"/>
  <c r="P1007" i="2"/>
  <c r="Q986" i="2"/>
  <c r="P1020" i="2"/>
  <c r="P1019" i="2"/>
  <c r="O1003" i="2"/>
  <c r="U1003" i="2" s="1"/>
  <c r="Q997" i="2"/>
  <c r="Q993" i="2"/>
  <c r="Q989" i="2"/>
  <c r="Q985" i="2"/>
  <c r="O992" i="2"/>
  <c r="U992" i="2" s="1"/>
  <c r="P984" i="2"/>
  <c r="P1001" i="2"/>
  <c r="O988" i="2"/>
  <c r="U988" i="2" s="1"/>
  <c r="S982" i="2"/>
  <c r="Q979" i="2"/>
  <c r="Q963" i="2"/>
  <c r="O1000" i="2"/>
  <c r="U1000" i="2" s="1"/>
  <c r="S976" i="2"/>
  <c r="O972" i="2"/>
  <c r="U972" i="2" s="1"/>
  <c r="V972" i="2" s="1"/>
  <c r="P967" i="2"/>
  <c r="Q962" i="2"/>
  <c r="Q996" i="2"/>
  <c r="P996" i="2"/>
  <c r="R993" i="2"/>
  <c r="Q974" i="2"/>
  <c r="O965" i="2"/>
  <c r="U965" i="2" s="1"/>
  <c r="O949" i="2"/>
  <c r="U949" i="2" s="1"/>
  <c r="O933" i="2"/>
  <c r="U933" i="2" s="1"/>
  <c r="O917" i="2"/>
  <c r="U917" i="2" s="1"/>
  <c r="O977" i="2"/>
  <c r="U977" i="2" s="1"/>
  <c r="Q958" i="2"/>
  <c r="Q946" i="2"/>
  <c r="R941" i="2"/>
  <c r="R933" i="2"/>
  <c r="P923" i="2"/>
  <c r="Q918" i="2"/>
  <c r="R973" i="2"/>
  <c r="S970" i="2"/>
  <c r="S955" i="2"/>
  <c r="S951" i="2"/>
  <c r="S947" i="2"/>
  <c r="S943" i="2"/>
  <c r="S939" i="2"/>
  <c r="S935" i="2"/>
  <c r="S931" i="2"/>
  <c r="S927" i="2"/>
  <c r="S923" i="2"/>
  <c r="S919" i="2"/>
  <c r="S915" i="2"/>
  <c r="Q961" i="2"/>
  <c r="R952" i="2"/>
  <c r="P936" i="2"/>
  <c r="Q928" i="2"/>
  <c r="S920" i="2"/>
  <c r="O948" i="2"/>
  <c r="U948" i="2" s="1"/>
  <c r="O932" i="2"/>
  <c r="U932" i="2" s="1"/>
  <c r="P916" i="2"/>
  <c r="Q910" i="2"/>
  <c r="Q894" i="2"/>
  <c r="Q878" i="2"/>
  <c r="O969" i="2"/>
  <c r="U969" i="2" s="1"/>
  <c r="S966" i="2"/>
  <c r="S960" i="2"/>
  <c r="R957" i="2"/>
  <c r="P944" i="2"/>
  <c r="O928" i="2"/>
  <c r="U928" i="2" s="1"/>
  <c r="R956" i="2"/>
  <c r="S899" i="2"/>
  <c r="S940" i="2"/>
  <c r="P937" i="2"/>
  <c r="R913" i="2"/>
  <c r="S912" i="2"/>
  <c r="O905" i="2"/>
  <c r="U905" i="2" s="1"/>
  <c r="P904" i="2"/>
  <c r="S897" i="2"/>
  <c r="O888" i="2"/>
  <c r="U888" i="2" s="1"/>
  <c r="R881" i="2"/>
  <c r="S880" i="2"/>
  <c r="O873" i="2"/>
  <c r="U873" i="2" s="1"/>
  <c r="Q861" i="2"/>
  <c r="R924" i="2"/>
  <c r="S911" i="2"/>
  <c r="S879" i="2"/>
  <c r="O870" i="2"/>
  <c r="U870" i="2" s="1"/>
  <c r="P865" i="2"/>
  <c r="S858" i="2"/>
  <c r="O854" i="2"/>
  <c r="U854" i="2" s="1"/>
  <c r="O846" i="2"/>
  <c r="U846" i="2" s="1"/>
  <c r="S865" i="2"/>
  <c r="R859" i="2"/>
  <c r="S856" i="2"/>
  <c r="P853" i="2"/>
  <c r="R908" i="2"/>
  <c r="S906" i="2"/>
  <c r="S900" i="2"/>
  <c r="R892" i="2"/>
  <c r="S890" i="2"/>
  <c r="S884" i="2"/>
  <c r="R876" i="2"/>
  <c r="S874" i="2"/>
  <c r="R871" i="2"/>
  <c r="S868" i="2"/>
  <c r="S855" i="2"/>
  <c r="R852" i="2"/>
  <c r="R851" i="2"/>
  <c r="O844" i="2"/>
  <c r="U844" i="2" s="1"/>
  <c r="V844" i="2" s="1"/>
  <c r="P834" i="2"/>
  <c r="P826" i="2"/>
  <c r="Q817" i="2"/>
  <c r="Q805" i="2"/>
  <c r="P794" i="2"/>
  <c r="P786" i="2"/>
  <c r="P778" i="2"/>
  <c r="Q765" i="2"/>
  <c r="P909" i="2"/>
  <c r="S909" i="2"/>
  <c r="O901" i="2"/>
  <c r="U901" i="2" s="1"/>
  <c r="R893" i="2"/>
  <c r="Q885" i="2"/>
  <c r="P877" i="2"/>
  <c r="S877" i="2"/>
  <c r="P867" i="2"/>
  <c r="O864" i="2"/>
  <c r="U864" i="2" s="1"/>
  <c r="S857" i="2"/>
  <c r="P849" i="2"/>
  <c r="O845" i="2"/>
  <c r="U845" i="2" s="1"/>
  <c r="P841" i="2"/>
  <c r="S834" i="2"/>
  <c r="O830" i="2"/>
  <c r="U830" i="2" s="1"/>
  <c r="P825" i="2"/>
  <c r="S818" i="2"/>
  <c r="O814" i="2"/>
  <c r="U814" i="2" s="1"/>
  <c r="P809" i="2"/>
  <c r="S802" i="2"/>
  <c r="O798" i="2"/>
  <c r="U798" i="2" s="1"/>
  <c r="P793" i="2"/>
  <c r="S786" i="2"/>
  <c r="O782" i="2"/>
  <c r="U782" i="2" s="1"/>
  <c r="P777" i="2"/>
  <c r="S770" i="2"/>
  <c r="O766" i="2"/>
  <c r="U766" i="2" s="1"/>
  <c r="P761" i="2"/>
  <c r="R847" i="2"/>
  <c r="Q840" i="2"/>
  <c r="O831" i="2"/>
  <c r="U831" i="2" s="1"/>
  <c r="P815" i="2"/>
  <c r="O812" i="2"/>
  <c r="U812" i="2" s="1"/>
  <c r="P799" i="2"/>
  <c r="O796" i="2"/>
  <c r="U796" i="2" s="1"/>
  <c r="Q792" i="2"/>
  <c r="O783" i="2"/>
  <c r="U783" i="2" s="1"/>
  <c r="O764" i="2"/>
  <c r="U764" i="2" s="1"/>
  <c r="Q760" i="2"/>
  <c r="R754" i="2"/>
  <c r="O748" i="2"/>
  <c r="U748" i="2" s="1"/>
  <c r="O732" i="2"/>
  <c r="U732" i="2" s="1"/>
  <c r="O716" i="2"/>
  <c r="U716" i="2" s="1"/>
  <c r="O700" i="2"/>
  <c r="U700" i="2" s="1"/>
  <c r="V700" i="2" s="1"/>
  <c r="O684" i="2"/>
  <c r="U684" i="2" s="1"/>
  <c r="O843" i="2"/>
  <c r="U843" i="2" s="1"/>
  <c r="R827" i="2"/>
  <c r="S824" i="2"/>
  <c r="O811" i="2"/>
  <c r="U811" i="2" s="1"/>
  <c r="S801" i="2"/>
  <c r="S795" i="2"/>
  <c r="R792" i="2"/>
  <c r="P779" i="2"/>
  <c r="O776" i="2"/>
  <c r="U776" i="2" s="1"/>
  <c r="S769" i="2"/>
  <c r="S763" i="2"/>
  <c r="R760" i="2"/>
  <c r="Q749" i="2"/>
  <c r="Q733" i="2"/>
  <c r="Q717" i="2"/>
  <c r="Q705" i="2"/>
  <c r="R696" i="2"/>
  <c r="R688" i="2"/>
  <c r="R680" i="2"/>
  <c r="Q872" i="2"/>
  <c r="S863" i="2"/>
  <c r="P860" i="2"/>
  <c r="P848" i="2"/>
  <c r="S847" i="2"/>
  <c r="R839" i="2"/>
  <c r="S836" i="2"/>
  <c r="O823" i="2"/>
  <c r="U823" i="2" s="1"/>
  <c r="Q816" i="2"/>
  <c r="S813" i="2"/>
  <c r="R807" i="2"/>
  <c r="S804" i="2"/>
  <c r="O791" i="2"/>
  <c r="U791" i="2" s="1"/>
  <c r="S775" i="2"/>
  <c r="R772" i="2"/>
  <c r="O759" i="2"/>
  <c r="U759" i="2" s="1"/>
  <c r="P754" i="2"/>
  <c r="P749" i="2"/>
  <c r="P745" i="2"/>
  <c r="P741" i="2"/>
  <c r="P737" i="2"/>
  <c r="P733" i="2"/>
  <c r="P729" i="2"/>
  <c r="P725" i="2"/>
  <c r="P721" i="2"/>
  <c r="P717" i="2"/>
  <c r="P713" i="2"/>
  <c r="P709" i="2"/>
  <c r="P705" i="2"/>
  <c r="P701" i="2"/>
  <c r="P697" i="2"/>
  <c r="Q692" i="2"/>
  <c r="Q688" i="2"/>
  <c r="Q684" i="2"/>
  <c r="Q680" i="2"/>
  <c r="S841" i="2"/>
  <c r="S777" i="2"/>
  <c r="S756" i="2"/>
  <c r="S743" i="2"/>
  <c r="P727" i="2"/>
  <c r="S717" i="2"/>
  <c r="R711" i="2"/>
  <c r="P695" i="2"/>
  <c r="S683" i="2"/>
  <c r="S675" i="2"/>
  <c r="S745" i="2"/>
  <c r="P740" i="2"/>
  <c r="P739" i="2"/>
  <c r="R723" i="2"/>
  <c r="S716" i="2"/>
  <c r="S707" i="2"/>
  <c r="S697" i="2"/>
  <c r="P679" i="2"/>
  <c r="R675" i="2"/>
  <c r="P659" i="2"/>
  <c r="P643" i="2"/>
  <c r="P627" i="2"/>
  <c r="P611" i="2"/>
  <c r="Q835" i="2"/>
  <c r="P835" i="2"/>
  <c r="S816" i="2"/>
  <c r="R771" i="2"/>
  <c r="Q751" i="2"/>
  <c r="P751" i="2"/>
  <c r="O735" i="2"/>
  <c r="U735" i="2" s="1"/>
  <c r="Q719" i="2"/>
  <c r="P719" i="2"/>
  <c r="O703" i="2"/>
  <c r="U703" i="2" s="1"/>
  <c r="S691" i="2"/>
  <c r="K674" i="2"/>
  <c r="O672" i="2"/>
  <c r="U672" i="2" s="1"/>
  <c r="S665" i="2"/>
  <c r="O657" i="2"/>
  <c r="U657" i="2" s="1"/>
  <c r="P656" i="2"/>
  <c r="R649" i="2"/>
  <c r="S648" i="2"/>
  <c r="O640" i="2"/>
  <c r="U640" i="2" s="1"/>
  <c r="S633" i="2"/>
  <c r="O625" i="2"/>
  <c r="U625" i="2" s="1"/>
  <c r="P624" i="2"/>
  <c r="R617" i="2"/>
  <c r="S616" i="2"/>
  <c r="O608" i="2"/>
  <c r="U608" i="2" s="1"/>
  <c r="S601" i="2"/>
  <c r="S580" i="2"/>
  <c r="S832" i="2"/>
  <c r="R787" i="2"/>
  <c r="P768" i="2"/>
  <c r="S709" i="2"/>
  <c r="P666" i="2"/>
  <c r="S647" i="2"/>
  <c r="P634" i="2"/>
  <c r="S615" i="2"/>
  <c r="P602" i="2"/>
  <c r="Q593" i="2"/>
  <c r="R587" i="2"/>
  <c r="S584" i="2"/>
  <c r="R577" i="2"/>
  <c r="P562" i="2"/>
  <c r="P546" i="2"/>
  <c r="P530" i="2"/>
  <c r="P514" i="2"/>
  <c r="P498" i="2"/>
  <c r="P486" i="2"/>
  <c r="P470" i="2"/>
  <c r="P462" i="2"/>
  <c r="P784" i="2"/>
  <c r="O753" i="2"/>
  <c r="U753" i="2" s="1"/>
  <c r="S747" i="2"/>
  <c r="R728" i="2"/>
  <c r="R687" i="2"/>
  <c r="O669" i="2"/>
  <c r="U669" i="2" s="1"/>
  <c r="Q660" i="2"/>
  <c r="O653" i="2"/>
  <c r="U653" i="2" s="1"/>
  <c r="Q644" i="2"/>
  <c r="O637" i="2"/>
  <c r="U637" i="2" s="1"/>
  <c r="Q628" i="2"/>
  <c r="O621" i="2"/>
  <c r="U621" i="2" s="1"/>
  <c r="Q612" i="2"/>
  <c r="O605" i="2"/>
  <c r="U605" i="2" s="1"/>
  <c r="Q596" i="2"/>
  <c r="O595" i="2"/>
  <c r="U595" i="2" s="1"/>
  <c r="Q592" i="2"/>
  <c r="O585" i="2"/>
  <c r="U585" i="2" s="1"/>
  <c r="S583" i="2"/>
  <c r="Q579" i="2"/>
  <c r="S576" i="2"/>
  <c r="S568" i="2"/>
  <c r="S560" i="2"/>
  <c r="S552" i="2"/>
  <c r="S544" i="2"/>
  <c r="S536" i="2"/>
  <c r="S528" i="2"/>
  <c r="S520" i="2"/>
  <c r="S512" i="2"/>
  <c r="S504" i="2"/>
  <c r="S496" i="2"/>
  <c r="S488" i="2"/>
  <c r="S480" i="2"/>
  <c r="S472" i="2"/>
  <c r="R465" i="2"/>
  <c r="O463" i="2"/>
  <c r="U463" i="2" s="1"/>
  <c r="R457" i="2"/>
  <c r="O455" i="2"/>
  <c r="U455" i="2" s="1"/>
  <c r="R449" i="2"/>
  <c r="O440" i="2"/>
  <c r="U440" i="2" s="1"/>
  <c r="Q430" i="2"/>
  <c r="S819" i="2"/>
  <c r="Q715" i="2"/>
  <c r="P715" i="2"/>
  <c r="Q594" i="2"/>
  <c r="Q556" i="2"/>
  <c r="S550" i="2"/>
  <c r="Q524" i="2"/>
  <c r="S518" i="2"/>
  <c r="Q492" i="2"/>
  <c r="S486" i="2"/>
  <c r="R459" i="2"/>
  <c r="O453" i="2"/>
  <c r="U453" i="2" s="1"/>
  <c r="S446" i="2"/>
  <c r="S444" i="2"/>
  <c r="Q438" i="2"/>
  <c r="Q435" i="2"/>
  <c r="S432" i="2"/>
  <c r="R424" i="2"/>
  <c r="R418" i="2"/>
  <c r="S415" i="2"/>
  <c r="Q408" i="2"/>
  <c r="Q405" i="2"/>
  <c r="O399" i="2"/>
  <c r="U399" i="2" s="1"/>
  <c r="O394" i="2"/>
  <c r="U394" i="2" s="1"/>
  <c r="R383" i="2"/>
  <c r="O378" i="2"/>
  <c r="U378" i="2" s="1"/>
  <c r="S374" i="2"/>
  <c r="R367" i="2"/>
  <c r="P359" i="2"/>
  <c r="O352" i="2"/>
  <c r="U352" i="2" s="1"/>
  <c r="S348" i="2"/>
  <c r="R344" i="2"/>
  <c r="R338" i="2"/>
  <c r="S335" i="2"/>
  <c r="Q328" i="2"/>
  <c r="Q325" i="2"/>
  <c r="O319" i="2"/>
  <c r="U319" i="2" s="1"/>
  <c r="V319" i="2" s="1"/>
  <c r="O314" i="2"/>
  <c r="U314" i="2" s="1"/>
  <c r="S310" i="2"/>
  <c r="R303" i="2"/>
  <c r="S294" i="2"/>
  <c r="O287" i="2"/>
  <c r="U287" i="2" s="1"/>
  <c r="R280" i="2"/>
  <c r="R271" i="2"/>
  <c r="Q264" i="2"/>
  <c r="R258" i="2"/>
  <c r="Q676" i="2"/>
  <c r="S676" i="2"/>
  <c r="S642" i="2"/>
  <c r="S610" i="2"/>
  <c r="O594" i="2"/>
  <c r="U594" i="2" s="1"/>
  <c r="Q591" i="2"/>
  <c r="S589" i="2"/>
  <c r="S578" i="2"/>
  <c r="S569" i="2"/>
  <c r="S553" i="2"/>
  <c r="S537" i="2"/>
  <c r="S521" i="2"/>
  <c r="S505" i="2"/>
  <c r="P489" i="2"/>
  <c r="Q485" i="2"/>
  <c r="R481" i="2"/>
  <c r="P473" i="2"/>
  <c r="S461" i="2"/>
  <c r="O460" i="2"/>
  <c r="U460" i="2" s="1"/>
  <c r="K460" i="2"/>
  <c r="S451" i="2"/>
  <c r="S450" i="2"/>
  <c r="Q434" i="2"/>
  <c r="O428" i="2"/>
  <c r="U428" i="2" s="1"/>
  <c r="Q425" i="2"/>
  <c r="O419" i="2"/>
  <c r="U419" i="2" s="1"/>
  <c r="S416" i="2"/>
  <c r="R409" i="2"/>
  <c r="R403" i="2"/>
  <c r="S394" i="2"/>
  <c r="P389" i="2"/>
  <c r="R380" i="2"/>
  <c r="R374" i="2"/>
  <c r="S371" i="2"/>
  <c r="Q364" i="2"/>
  <c r="Q361" i="2"/>
  <c r="O355" i="2"/>
  <c r="U355" i="2" s="1"/>
  <c r="S352" i="2"/>
  <c r="R345" i="2"/>
  <c r="R339" i="2"/>
  <c r="S330" i="2"/>
  <c r="P325" i="2"/>
  <c r="R316" i="2"/>
  <c r="R310" i="2"/>
  <c r="S307" i="2"/>
  <c r="Q300" i="2"/>
  <c r="Q297" i="2"/>
  <c r="O291" i="2"/>
  <c r="U291" i="2" s="1"/>
  <c r="Q284" i="2"/>
  <c r="P277" i="2"/>
  <c r="Q265" i="2"/>
  <c r="O731" i="2"/>
  <c r="U731" i="2" s="1"/>
  <c r="O699" i="2"/>
  <c r="U699" i="2" s="1"/>
  <c r="S680" i="2"/>
  <c r="R668" i="2"/>
  <c r="P668" i="2"/>
  <c r="O661" i="2"/>
  <c r="U661" i="2" s="1"/>
  <c r="R652" i="2"/>
  <c r="P652" i="2"/>
  <c r="O645" i="2"/>
  <c r="U645" i="2" s="1"/>
  <c r="R636" i="2"/>
  <c r="P636" i="2"/>
  <c r="O629" i="2"/>
  <c r="U629" i="2" s="1"/>
  <c r="R620" i="2"/>
  <c r="P620" i="2"/>
  <c r="O613" i="2"/>
  <c r="U613" i="2" s="1"/>
  <c r="R604" i="2"/>
  <c r="P604" i="2"/>
  <c r="O597" i="2"/>
  <c r="U597" i="2" s="1"/>
  <c r="R590" i="2"/>
  <c r="P588" i="2"/>
  <c r="O573" i="2"/>
  <c r="U573" i="2" s="1"/>
  <c r="O572" i="2"/>
  <c r="U572" i="2" s="1"/>
  <c r="S565" i="2"/>
  <c r="R564" i="2"/>
  <c r="S562" i="2"/>
  <c r="P556" i="2"/>
  <c r="R549" i="2"/>
  <c r="S548" i="2"/>
  <c r="O541" i="2"/>
  <c r="U541" i="2" s="1"/>
  <c r="O540" i="2"/>
  <c r="U540" i="2" s="1"/>
  <c r="S533" i="2"/>
  <c r="R532" i="2"/>
  <c r="S530" i="2"/>
  <c r="P524" i="2"/>
  <c r="R517" i="2"/>
  <c r="S516" i="2"/>
  <c r="O509" i="2"/>
  <c r="U509" i="2" s="1"/>
  <c r="O508" i="2"/>
  <c r="U508" i="2" s="1"/>
  <c r="S501" i="2"/>
  <c r="R500" i="2"/>
  <c r="S498" i="2"/>
  <c r="R492" i="2"/>
  <c r="S490" i="2"/>
  <c r="P484" i="2"/>
  <c r="R477" i="2"/>
  <c r="S476" i="2"/>
  <c r="R468" i="2"/>
  <c r="S466" i="2"/>
  <c r="P459" i="2"/>
  <c r="S453" i="2"/>
  <c r="S447" i="2"/>
  <c r="R445" i="2"/>
  <c r="S441" i="2"/>
  <c r="S439" i="2"/>
  <c r="P435" i="2"/>
  <c r="P430" i="2"/>
  <c r="P425" i="2"/>
  <c r="O423" i="2"/>
  <c r="U423" i="2" s="1"/>
  <c r="S407" i="2"/>
  <c r="Q400" i="2"/>
  <c r="Q397" i="2"/>
  <c r="R384" i="2"/>
  <c r="R378" i="2"/>
  <c r="R368" i="2"/>
  <c r="R362" i="2"/>
  <c r="L359" i="2"/>
  <c r="P345" i="2"/>
  <c r="O343" i="2"/>
  <c r="U343" i="2" s="1"/>
  <c r="S327" i="2"/>
  <c r="Q320" i="2"/>
  <c r="Q317" i="2"/>
  <c r="R304" i="2"/>
  <c r="R298" i="2"/>
  <c r="P630" i="2"/>
  <c r="S585" i="2"/>
  <c r="O563" i="2"/>
  <c r="U563" i="2" s="1"/>
  <c r="Q547" i="2"/>
  <c r="R531" i="2"/>
  <c r="P531" i="2"/>
  <c r="S515" i="2"/>
  <c r="O499" i="2"/>
  <c r="U499" i="2" s="1"/>
  <c r="Q483" i="2"/>
  <c r="O449" i="2"/>
  <c r="U449" i="2" s="1"/>
  <c r="S429" i="2"/>
  <c r="S408" i="2"/>
  <c r="S402" i="2"/>
  <c r="P395" i="2"/>
  <c r="R388" i="2"/>
  <c r="O366" i="2"/>
  <c r="U366" i="2" s="1"/>
  <c r="S345" i="2"/>
  <c r="O333" i="2"/>
  <c r="U333" i="2" s="1"/>
  <c r="S331" i="2"/>
  <c r="P324" i="2"/>
  <c r="P302" i="2"/>
  <c r="Q286" i="2"/>
  <c r="O283" i="2"/>
  <c r="U283" i="2" s="1"/>
  <c r="P267" i="2"/>
  <c r="R250" i="2"/>
  <c r="S244" i="2"/>
  <c r="S238" i="2"/>
  <c r="O231" i="2"/>
  <c r="U231" i="2" s="1"/>
  <c r="Q224" i="2"/>
  <c r="R218" i="2"/>
  <c r="S212" i="2"/>
  <c r="S206" i="2"/>
  <c r="O199" i="2"/>
  <c r="U199" i="2" s="1"/>
  <c r="Q192" i="2"/>
  <c r="R186" i="2"/>
  <c r="S180" i="2"/>
  <c r="S174" i="2"/>
  <c r="O167" i="2"/>
  <c r="U167" i="2" s="1"/>
  <c r="Q160" i="2"/>
  <c r="R154" i="2"/>
  <c r="S148" i="2"/>
  <c r="S142" i="2"/>
  <c r="O135" i="2"/>
  <c r="U135" i="2" s="1"/>
  <c r="V135" i="2" s="1"/>
  <c r="Q128" i="2"/>
  <c r="R122" i="2"/>
  <c r="S116" i="2"/>
  <c r="O614" i="2"/>
  <c r="U614" i="2" s="1"/>
  <c r="S581" i="2"/>
  <c r="L466" i="2"/>
  <c r="O413" i="2"/>
  <c r="U413" i="2" s="1"/>
  <c r="S411" i="2"/>
  <c r="P404" i="2"/>
  <c r="Q382" i="2"/>
  <c r="S369" i="2"/>
  <c r="S354" i="2"/>
  <c r="R349" i="2"/>
  <c r="Q347" i="2"/>
  <c r="S340" i="2"/>
  <c r="S318" i="2"/>
  <c r="S281" i="2"/>
  <c r="S265" i="2"/>
  <c r="O259" i="2"/>
  <c r="U259" i="2" s="1"/>
  <c r="R251" i="2"/>
  <c r="O249" i="2"/>
  <c r="U249" i="2" s="1"/>
  <c r="P237" i="2"/>
  <c r="S226" i="2"/>
  <c r="P221" i="2"/>
  <c r="S210" i="2"/>
  <c r="R206" i="2"/>
  <c r="S203" i="2"/>
  <c r="Q196" i="2"/>
  <c r="R190" i="2"/>
  <c r="S187" i="2"/>
  <c r="Q180" i="2"/>
  <c r="R174" i="2"/>
  <c r="S171" i="2"/>
  <c r="Q164" i="2"/>
  <c r="P157" i="2"/>
  <c r="S146" i="2"/>
  <c r="P141" i="2"/>
  <c r="S130" i="2"/>
  <c r="P125" i="2"/>
  <c r="S114" i="2"/>
  <c r="Q98" i="2"/>
  <c r="Q803" i="2"/>
  <c r="P803" i="2"/>
  <c r="S800" i="2"/>
  <c r="S654" i="2"/>
  <c r="Q571" i="2"/>
  <c r="R555" i="2"/>
  <c r="P555" i="2"/>
  <c r="S539" i="2"/>
  <c r="O523" i="2"/>
  <c r="U523" i="2" s="1"/>
  <c r="Q507" i="2"/>
  <c r="R491" i="2"/>
  <c r="P491" i="2"/>
  <c r="S475" i="2"/>
  <c r="P452" i="2"/>
  <c r="S452" i="2"/>
  <c r="O448" i="2"/>
  <c r="U448" i="2" s="1"/>
  <c r="P437" i="2"/>
  <c r="Q429" i="2"/>
  <c r="Q427" i="2"/>
  <c r="S420" i="2"/>
  <c r="Q398" i="2"/>
  <c r="S385" i="2"/>
  <c r="S370" i="2"/>
  <c r="R365" i="2"/>
  <c r="Q363" i="2"/>
  <c r="S356" i="2"/>
  <c r="Q334" i="2"/>
  <c r="S321" i="2"/>
  <c r="S306" i="2"/>
  <c r="R301" i="2"/>
  <c r="Q299" i="2"/>
  <c r="O295" i="2"/>
  <c r="U295" i="2" s="1"/>
  <c r="P292" i="2"/>
  <c r="S290" i="2"/>
  <c r="R288" i="2"/>
  <c r="O282" i="2"/>
  <c r="U282" i="2" s="1"/>
  <c r="P279" i="2"/>
  <c r="O276" i="2"/>
  <c r="U276" i="2" s="1"/>
  <c r="O272" i="2"/>
  <c r="U272" i="2" s="1"/>
  <c r="V272" i="2" s="1"/>
  <c r="O268" i="2"/>
  <c r="U268" i="2" s="1"/>
  <c r="S263" i="2"/>
  <c r="S255" i="2"/>
  <c r="O250" i="2"/>
  <c r="U250" i="2" s="1"/>
  <c r="P247" i="2"/>
  <c r="Q238" i="2"/>
  <c r="Q229" i="2"/>
  <c r="R223" i="2"/>
  <c r="O221" i="2"/>
  <c r="U221" i="2" s="1"/>
  <c r="S217" i="2"/>
  <c r="P212" i="2"/>
  <c r="R207" i="2"/>
  <c r="O205" i="2"/>
  <c r="U205" i="2" s="1"/>
  <c r="S201" i="2"/>
  <c r="P196" i="2"/>
  <c r="O191" i="2"/>
  <c r="U191" i="2" s="1"/>
  <c r="Q184" i="2"/>
  <c r="R178" i="2"/>
  <c r="S175" i="2"/>
  <c r="O170" i="2"/>
  <c r="U170" i="2" s="1"/>
  <c r="R168" i="2"/>
  <c r="Q158" i="2"/>
  <c r="Q149" i="2"/>
  <c r="R143" i="2"/>
  <c r="O141" i="2"/>
  <c r="U141" i="2" s="1"/>
  <c r="V141" i="2" s="1"/>
  <c r="S137" i="2"/>
  <c r="P132" i="2"/>
  <c r="O127" i="2"/>
  <c r="U127" i="2" s="1"/>
  <c r="Q120" i="2"/>
  <c r="R114" i="2"/>
  <c r="P110" i="2"/>
  <c r="S103" i="2"/>
  <c r="O99" i="2"/>
  <c r="U99" i="2" s="1"/>
  <c r="P94" i="2"/>
  <c r="S87" i="2"/>
  <c r="Q379" i="2"/>
  <c r="R350" i="2"/>
  <c r="P350" i="2"/>
  <c r="S317" i="2"/>
  <c r="Q288" i="2"/>
  <c r="S285" i="2"/>
  <c r="S250" i="2"/>
  <c r="P236" i="2"/>
  <c r="S229" i="2"/>
  <c r="Q227" i="2"/>
  <c r="Q223" i="2"/>
  <c r="S220" i="2"/>
  <c r="S211" i="2"/>
  <c r="S202" i="2"/>
  <c r="Q182" i="2"/>
  <c r="S161" i="2"/>
  <c r="Q143" i="2"/>
  <c r="S140" i="2"/>
  <c r="S131" i="2"/>
  <c r="R108" i="2"/>
  <c r="S105" i="2"/>
  <c r="O92" i="2"/>
  <c r="U92" i="2" s="1"/>
  <c r="R83" i="2"/>
  <c r="S80" i="2"/>
  <c r="R76" i="2"/>
  <c r="P72" i="2"/>
  <c r="O58" i="2"/>
  <c r="U58" i="2" s="1"/>
  <c r="O42" i="2"/>
  <c r="U42" i="2" s="1"/>
  <c r="O26" i="2"/>
  <c r="S245" i="2"/>
  <c r="Q198" i="2"/>
  <c r="S163" i="2"/>
  <c r="S149" i="2"/>
  <c r="O120" i="2"/>
  <c r="U120" i="2" s="1"/>
  <c r="S109" i="2"/>
  <c r="S93" i="2"/>
  <c r="P58" i="2"/>
  <c r="Q45" i="2"/>
  <c r="Q29" i="2"/>
  <c r="S614" i="2"/>
  <c r="S372" i="2"/>
  <c r="S322" i="2"/>
  <c r="R260" i="2"/>
  <c r="P252" i="2"/>
  <c r="O248" i="2"/>
  <c r="U248" i="2" s="1"/>
  <c r="P246" i="2"/>
  <c r="S241" i="2"/>
  <c r="P204" i="2"/>
  <c r="R197" i="2"/>
  <c r="P195" i="2"/>
  <c r="P166" i="2"/>
  <c r="J150" i="2"/>
  <c r="S145" i="2"/>
  <c r="P124" i="2"/>
  <c r="R118" i="2"/>
  <c r="S115" i="2"/>
  <c r="Q112" i="2"/>
  <c r="R104" i="2"/>
  <c r="S101" i="2"/>
  <c r="S94" i="2"/>
  <c r="O88" i="2"/>
  <c r="U88" i="2" s="1"/>
  <c r="Q80" i="2"/>
  <c r="Q71" i="2"/>
  <c r="Q67" i="2"/>
  <c r="P64" i="2"/>
  <c r="O61" i="2"/>
  <c r="U61" i="2" s="1"/>
  <c r="S57" i="2"/>
  <c r="R54" i="2"/>
  <c r="Q51" i="2"/>
  <c r="P48" i="2"/>
  <c r="O45" i="2"/>
  <c r="U45" i="2" s="1"/>
  <c r="S41" i="2"/>
  <c r="R38" i="2"/>
  <c r="Q35" i="2"/>
  <c r="P32" i="2"/>
  <c r="O29" i="2"/>
  <c r="U29" i="2" s="1"/>
  <c r="O1015" i="2"/>
  <c r="U1015" i="2" s="1"/>
  <c r="S662" i="2"/>
  <c r="O646" i="2"/>
  <c r="U646" i="2" s="1"/>
  <c r="R431" i="2"/>
  <c r="P431" i="2"/>
  <c r="P243" i="2"/>
  <c r="O165" i="2"/>
  <c r="U165" i="2" s="1"/>
  <c r="P156" i="2"/>
  <c r="Q147" i="2"/>
  <c r="S118" i="2"/>
  <c r="P112" i="2"/>
  <c r="Q69" i="2"/>
  <c r="P712" i="2"/>
  <c r="Q467" i="2"/>
  <c r="S414" i="2"/>
  <c r="O381" i="2"/>
  <c r="U381" i="2" s="1"/>
  <c r="O315" i="2"/>
  <c r="U315" i="2" s="1"/>
  <c r="R295" i="2"/>
  <c r="P269" i="2"/>
  <c r="S258" i="2"/>
  <c r="P230" i="2"/>
  <c r="O216" i="2"/>
  <c r="U216" i="2" s="1"/>
  <c r="Q214" i="2"/>
  <c r="Q191" i="2"/>
  <c r="O188" i="2"/>
  <c r="U188" i="2" s="1"/>
  <c r="S181" i="2"/>
  <c r="Q179" i="2"/>
  <c r="M162" i="2"/>
  <c r="S144" i="2"/>
  <c r="P134" i="2"/>
  <c r="O113" i="2"/>
  <c r="U113" i="2" s="1"/>
  <c r="S106" i="2"/>
  <c r="R100" i="2"/>
  <c r="S97" i="2"/>
  <c r="R84" i="2"/>
  <c r="Q81" i="2"/>
  <c r="R75" i="2"/>
  <c r="O73" i="2"/>
  <c r="U73" i="2" s="1"/>
  <c r="P71" i="2"/>
  <c r="S68" i="2"/>
  <c r="P67" i="2"/>
  <c r="O64" i="2"/>
  <c r="U64" i="2" s="1"/>
  <c r="R61" i="2"/>
  <c r="S59" i="2"/>
  <c r="S48" i="2"/>
  <c r="P47" i="2"/>
  <c r="S43" i="2"/>
  <c r="R41" i="2"/>
  <c r="P39" i="2"/>
  <c r="S36" i="2"/>
  <c r="P35" i="2"/>
  <c r="S32" i="2"/>
  <c r="P31" i="2"/>
  <c r="S28" i="2"/>
  <c r="P27" i="2"/>
  <c r="P308" i="2"/>
  <c r="R256" i="2"/>
  <c r="S193" i="2"/>
  <c r="O172" i="2"/>
  <c r="U172" i="2" s="1"/>
  <c r="S102" i="2"/>
  <c r="S96" i="2"/>
  <c r="O79" i="2"/>
  <c r="U79" i="2" s="1"/>
  <c r="Q61" i="2"/>
  <c r="S44" i="2"/>
  <c r="S34" i="2"/>
  <c r="P30" i="2"/>
  <c r="Q259" i="2"/>
  <c r="P232" i="2"/>
  <c r="Q159" i="2"/>
  <c r="P83" i="2"/>
  <c r="R73" i="2"/>
  <c r="P68" i="2"/>
  <c r="S42" i="2"/>
  <c r="S38" i="2"/>
  <c r="P34" i="2"/>
  <c r="R227" i="2"/>
  <c r="Q220" i="2"/>
  <c r="Q83" i="2"/>
  <c r="Q60" i="2"/>
  <c r="Q46" i="2"/>
  <c r="P42" i="2"/>
  <c r="P197" i="2"/>
  <c r="P152" i="2"/>
  <c r="Q108" i="2"/>
  <c r="R55" i="2"/>
  <c r="Q50" i="2"/>
  <c r="Q44" i="2"/>
  <c r="P1044" i="2"/>
  <c r="Q1036" i="2"/>
  <c r="S1033" i="2"/>
  <c r="R1033" i="2"/>
  <c r="R1030" i="2"/>
  <c r="R1026" i="2"/>
  <c r="Q1013" i="2"/>
  <c r="P1046" i="2"/>
  <c r="P1017" i="2"/>
  <c r="Q1004" i="2"/>
  <c r="P1011" i="2"/>
  <c r="O995" i="2"/>
  <c r="U995" i="2" s="1"/>
  <c r="S984" i="2"/>
  <c r="P988" i="2"/>
  <c r="R982" i="2"/>
  <c r="Q980" i="2"/>
  <c r="O964" i="2"/>
  <c r="U964" i="2" s="1"/>
  <c r="O996" i="2"/>
  <c r="U996" i="2" s="1"/>
  <c r="O978" i="2"/>
  <c r="U978" i="2" s="1"/>
  <c r="P943" i="2"/>
  <c r="R921" i="2"/>
  <c r="R970" i="2"/>
  <c r="O959" i="2"/>
  <c r="U959" i="2" s="1"/>
  <c r="P946" i="2"/>
  <c r="P938" i="2"/>
  <c r="P926" i="2"/>
  <c r="S945" i="2"/>
  <c r="P948" i="2"/>
  <c r="Q902" i="2"/>
  <c r="R966" i="2"/>
  <c r="S957" i="2"/>
  <c r="P953" i="2"/>
  <c r="S913" i="2"/>
  <c r="O904" i="2"/>
  <c r="U904" i="2" s="1"/>
  <c r="Q869" i="2"/>
  <c r="S924" i="2"/>
  <c r="S866" i="2"/>
  <c r="O850" i="2"/>
  <c r="U850" i="2" s="1"/>
  <c r="S859" i="2"/>
  <c r="R900" i="2"/>
  <c r="S852" i="2"/>
  <c r="P830" i="2"/>
  <c r="Q801" i="2"/>
  <c r="R909" i="2"/>
  <c r="O885" i="2"/>
  <c r="U885" i="2" s="1"/>
  <c r="O867" i="2"/>
  <c r="U867" i="2" s="1"/>
  <c r="Q848" i="2"/>
  <c r="O838" i="2"/>
  <c r="U838" i="2" s="1"/>
  <c r="S826" i="2"/>
  <c r="P817" i="2"/>
  <c r="P801" i="2"/>
  <c r="P785" i="2"/>
  <c r="S762" i="2"/>
  <c r="O847" i="2"/>
  <c r="U847" i="2" s="1"/>
  <c r="O828" i="2"/>
  <c r="U828" i="2" s="1"/>
  <c r="O815" i="2"/>
  <c r="U815" i="2" s="1"/>
  <c r="O780" i="2"/>
  <c r="U780" i="2" s="1"/>
  <c r="O767" i="2"/>
  <c r="U767" i="2" s="1"/>
  <c r="O724" i="2"/>
  <c r="U724" i="2" s="1"/>
  <c r="P843" i="2"/>
  <c r="R824" i="2"/>
  <c r="R763" i="2"/>
  <c r="S760" i="2"/>
  <c r="Q709" i="2"/>
  <c r="R684" i="2"/>
  <c r="O860" i="2"/>
  <c r="U860" i="2" s="1"/>
  <c r="S839" i="2"/>
  <c r="P823" i="2"/>
  <c r="S807" i="2"/>
  <c r="O788" i="2"/>
  <c r="U788" i="2" s="1"/>
  <c r="R775" i="2"/>
  <c r="Q755" i="2"/>
  <c r="S746" i="2"/>
  <c r="S734" i="2"/>
  <c r="S722" i="2"/>
  <c r="S714" i="2"/>
  <c r="S702" i="2"/>
  <c r="O690" i="2"/>
  <c r="U690" i="2" s="1"/>
  <c r="O678" i="2"/>
  <c r="U678" i="2" s="1"/>
  <c r="R743" i="2"/>
  <c r="O727" i="2"/>
  <c r="U727" i="2" s="1"/>
  <c r="O695" i="2"/>
  <c r="U695" i="2" s="1"/>
  <c r="O739" i="2"/>
  <c r="U739" i="2" s="1"/>
  <c r="R707" i="2"/>
  <c r="O679" i="2"/>
  <c r="U679" i="2" s="1"/>
  <c r="P651" i="2"/>
  <c r="P603" i="2"/>
  <c r="O751" i="2"/>
  <c r="U751" i="2" s="1"/>
  <c r="Q735" i="2"/>
  <c r="P703" i="2"/>
  <c r="R691" i="2"/>
  <c r="P672" i="2"/>
  <c r="P640" i="2"/>
  <c r="S600" i="2"/>
  <c r="R580" i="2"/>
  <c r="S787" i="2"/>
  <c r="S696" i="2"/>
  <c r="Q590" i="2"/>
  <c r="P570" i="2"/>
  <c r="P538" i="2"/>
  <c r="Q493" i="2"/>
  <c r="P458" i="2"/>
  <c r="P753" i="2"/>
  <c r="P669" i="2"/>
  <c r="P637" i="2"/>
  <c r="P605" i="2"/>
  <c r="S592" i="2"/>
  <c r="R568" i="2"/>
  <c r="S559" i="2"/>
  <c r="R544" i="2"/>
  <c r="S543" i="2"/>
  <c r="R528" i="2"/>
  <c r="R520" i="2"/>
  <c r="S511" i="2"/>
  <c r="R496" i="2"/>
  <c r="S487" i="2"/>
  <c r="R472" i="2"/>
  <c r="O464" i="2"/>
  <c r="U464" i="2" s="1"/>
  <c r="O456" i="2"/>
  <c r="U456" i="2" s="1"/>
  <c r="Q433" i="2"/>
  <c r="Q476" i="2"/>
  <c r="P457" i="2"/>
  <c r="Q450" i="2"/>
  <c r="P432" i="2"/>
  <c r="R415" i="2"/>
  <c r="O400" i="2"/>
  <c r="U400" i="2" s="1"/>
  <c r="R386" i="2"/>
  <c r="R370" i="2"/>
  <c r="Q357" i="2"/>
  <c r="O346" i="2"/>
  <c r="U346" i="2" s="1"/>
  <c r="V346" i="2" s="1"/>
  <c r="S316" i="2"/>
  <c r="S303" i="2"/>
  <c r="R290" i="2"/>
  <c r="S271" i="2"/>
  <c r="P676" i="2"/>
  <c r="S545" i="2"/>
  <c r="S529" i="2"/>
  <c r="R489" i="2"/>
  <c r="Q477" i="2"/>
  <c r="S426" i="2"/>
  <c r="S403" i="2"/>
  <c r="Q393" i="2"/>
  <c r="R377" i="2"/>
  <c r="R348" i="2"/>
  <c r="O323" i="2"/>
  <c r="U323" i="2" s="1"/>
  <c r="R307" i="2"/>
  <c r="P293" i="2"/>
  <c r="O275" i="2"/>
  <c r="U275" i="2" s="1"/>
  <c r="P699" i="2"/>
  <c r="O638" i="2"/>
  <c r="U638" i="2" s="1"/>
  <c r="O622" i="2"/>
  <c r="U622" i="2" s="1"/>
  <c r="P613" i="2"/>
  <c r="O606" i="2"/>
  <c r="U606" i="2" s="1"/>
  <c r="O557" i="2"/>
  <c r="U557" i="2" s="1"/>
  <c r="S549" i="2"/>
  <c r="S532" i="2"/>
  <c r="O524" i="2"/>
  <c r="U524" i="2" s="1"/>
  <c r="R516" i="2"/>
  <c r="R501" i="2"/>
  <c r="O484" i="2"/>
  <c r="U484" i="2" s="1"/>
  <c r="R476" i="2"/>
  <c r="O459" i="2"/>
  <c r="U459" i="2" s="1"/>
  <c r="S445" i="2"/>
  <c r="P439" i="2"/>
  <c r="R416" i="2"/>
  <c r="Q349" i="2"/>
  <c r="R336" i="2"/>
  <c r="P313" i="2"/>
  <c r="R563" i="2"/>
  <c r="S547" i="2"/>
  <c r="R499" i="2"/>
  <c r="S397" i="2"/>
  <c r="P366" i="2"/>
  <c r="S254" i="2"/>
  <c r="R234" i="2"/>
  <c r="S222" i="2"/>
  <c r="R202" i="2"/>
  <c r="Q176" i="2"/>
  <c r="S158" i="2"/>
  <c r="R138" i="2"/>
  <c r="O119" i="2"/>
  <c r="U119" i="2" s="1"/>
  <c r="R413" i="2"/>
  <c r="O349" i="2"/>
  <c r="U349" i="2" s="1"/>
  <c r="Q318" i="2"/>
  <c r="P265" i="2"/>
  <c r="R254" i="2"/>
  <c r="O235" i="2"/>
  <c r="U235" i="2" s="1"/>
  <c r="O155" i="2"/>
  <c r="U155" i="2" s="1"/>
  <c r="O139" i="2"/>
  <c r="U139" i="2" s="1"/>
  <c r="O123" i="2"/>
  <c r="U123" i="2" s="1"/>
  <c r="Q90" i="2"/>
  <c r="R800" i="2"/>
  <c r="S571" i="2"/>
  <c r="Q539" i="2"/>
  <c r="R523" i="2"/>
  <c r="O491" i="2"/>
  <c r="U491" i="2" s="1"/>
  <c r="Q452" i="2"/>
  <c r="R429" i="2"/>
  <c r="P420" i="2"/>
  <c r="O365" i="2"/>
  <c r="U365" i="2" s="1"/>
  <c r="P291" i="2"/>
  <c r="R276" i="2"/>
  <c r="O266" i="2"/>
  <c r="U266" i="2" s="1"/>
  <c r="O253" i="2"/>
  <c r="U253" i="2" s="1"/>
  <c r="O239" i="2"/>
  <c r="U239" i="2" s="1"/>
  <c r="S223" i="2"/>
  <c r="R200" i="2"/>
  <c r="O173" i="2"/>
  <c r="U173" i="2" s="1"/>
  <c r="O159" i="2"/>
  <c r="U159" i="2" s="1"/>
  <c r="R146" i="2"/>
  <c r="O138" i="2"/>
  <c r="U138" i="2" s="1"/>
  <c r="V138" i="2" s="1"/>
  <c r="W138" i="2" s="1"/>
  <c r="Q117" i="2"/>
  <c r="P102" i="2"/>
  <c r="O91" i="2"/>
  <c r="U91" i="2" s="1"/>
  <c r="R379" i="2"/>
  <c r="P245" i="2"/>
  <c r="P220" i="2"/>
  <c r="S184" i="2"/>
  <c r="S133" i="2"/>
  <c r="S108" i="2"/>
  <c r="P93" i="2"/>
  <c r="S74" i="2"/>
  <c r="O34" i="2"/>
  <c r="U34" i="2" s="1"/>
  <c r="S198" i="2"/>
  <c r="Q163" i="2"/>
  <c r="P372" i="2"/>
  <c r="S256" i="2"/>
  <c r="R243" i="2"/>
  <c r="S204" i="2"/>
  <c r="O166" i="2"/>
  <c r="U166" i="2" s="1"/>
  <c r="O152" i="2"/>
  <c r="U152" i="2" s="1"/>
  <c r="R101" i="2"/>
  <c r="O85" i="2"/>
  <c r="U85" i="2" s="1"/>
  <c r="P73" i="2"/>
  <c r="R62" i="2"/>
  <c r="O53" i="2"/>
  <c r="U53" i="2" s="1"/>
  <c r="V53" i="2" s="1"/>
  <c r="R46" i="2"/>
  <c r="O37" i="2"/>
  <c r="U37" i="2" s="1"/>
  <c r="R30" i="2"/>
  <c r="P1015" i="2"/>
  <c r="Q431" i="2"/>
  <c r="O243" i="2"/>
  <c r="U243" i="2" s="1"/>
  <c r="S156" i="2"/>
  <c r="Q118" i="2"/>
  <c r="P62" i="2"/>
  <c r="O269" i="2"/>
  <c r="U269" i="2" s="1"/>
  <c r="O232" i="2"/>
  <c r="U232" i="2" s="1"/>
  <c r="S179" i="2"/>
  <c r="O136" i="2"/>
  <c r="U136" i="2" s="1"/>
  <c r="Q109" i="2"/>
  <c r="R97" i="2"/>
  <c r="R78" i="2"/>
  <c r="R69" i="2"/>
  <c r="O56" i="2"/>
  <c r="U56" i="2" s="1"/>
  <c r="R49" i="2"/>
  <c r="P43" i="2"/>
  <c r="R33" i="2"/>
  <c r="S308" i="2"/>
  <c r="S200" i="2"/>
  <c r="R172" i="2"/>
  <c r="R82" i="2"/>
  <c r="O1045" i="2"/>
  <c r="U1045" i="2" s="1"/>
  <c r="R1044" i="2"/>
  <c r="Q1039" i="2"/>
  <c r="P1038" i="2"/>
  <c r="O1031" i="2"/>
  <c r="U1031" i="2" s="1"/>
  <c r="P1042" i="2"/>
  <c r="S1035" i="2"/>
  <c r="O1039" i="2"/>
  <c r="U1039" i="2" s="1"/>
  <c r="R1043" i="2"/>
  <c r="R1039" i="2"/>
  <c r="K1035" i="2"/>
  <c r="R1038" i="2"/>
  <c r="S1037" i="2"/>
  <c r="O1027" i="2"/>
  <c r="U1027" i="2" s="1"/>
  <c r="L1042" i="2"/>
  <c r="S1041" i="2"/>
  <c r="S1039" i="2"/>
  <c r="O1033" i="2"/>
  <c r="U1033" i="2" s="1"/>
  <c r="Q1023" i="2"/>
  <c r="R1034" i="2"/>
  <c r="R1032" i="2"/>
  <c r="P1030" i="2"/>
  <c r="P1024" i="2"/>
  <c r="O1016" i="2"/>
  <c r="U1016" i="2" s="1"/>
  <c r="P1026" i="2"/>
  <c r="P1014" i="2"/>
  <c r="L1008" i="2"/>
  <c r="S1046" i="2"/>
  <c r="S1028" i="2"/>
  <c r="O1022" i="2"/>
  <c r="U1022" i="2" s="1"/>
  <c r="O1018" i="2"/>
  <c r="U1018" i="2" s="1"/>
  <c r="O1014" i="2"/>
  <c r="U1014" i="2" s="1"/>
  <c r="P1009" i="2"/>
  <c r="P1005" i="2"/>
  <c r="S1011" i="2"/>
  <c r="S1004" i="2"/>
  <c r="O997" i="2"/>
  <c r="U997" i="2" s="1"/>
  <c r="O981" i="2"/>
  <c r="U981" i="2" s="1"/>
  <c r="Q998" i="2"/>
  <c r="R1019" i="2"/>
  <c r="S1012" i="2"/>
  <c r="S1003" i="2"/>
  <c r="S999" i="2"/>
  <c r="S995" i="2"/>
  <c r="S991" i="2"/>
  <c r="S987" i="2"/>
  <c r="Q981" i="2"/>
  <c r="S992" i="2"/>
  <c r="S985" i="2"/>
  <c r="Q983" i="2"/>
  <c r="L1001" i="2"/>
  <c r="S994" i="2"/>
  <c r="S988" i="2"/>
  <c r="L983" i="2"/>
  <c r="P982" i="2"/>
  <c r="Q975" i="2"/>
  <c r="S1000" i="2"/>
  <c r="S990" i="2"/>
  <c r="P985" i="2"/>
  <c r="O976" i="2"/>
  <c r="U976" i="2" s="1"/>
  <c r="P971" i="2"/>
  <c r="S964" i="2"/>
  <c r="S1027" i="2"/>
  <c r="L996" i="2"/>
  <c r="R978" i="2"/>
  <c r="Q973" i="2"/>
  <c r="S965" i="2"/>
  <c r="O945" i="2"/>
  <c r="U945" i="2" s="1"/>
  <c r="O929" i="2"/>
  <c r="U929" i="2" s="1"/>
  <c r="S1005" i="2"/>
  <c r="S977" i="2"/>
  <c r="R974" i="2"/>
  <c r="Q954" i="2"/>
  <c r="R945" i="2"/>
  <c r="P939" i="2"/>
  <c r="Q930" i="2"/>
  <c r="Q922" i="2"/>
  <c r="R917" i="2"/>
  <c r="O973" i="2"/>
  <c r="U973" i="2" s="1"/>
  <c r="Q966" i="2"/>
  <c r="M959" i="2"/>
  <c r="O955" i="2"/>
  <c r="U955" i="2" s="1"/>
  <c r="O951" i="2"/>
  <c r="U951" i="2" s="1"/>
  <c r="O947" i="2"/>
  <c r="U947" i="2" s="1"/>
  <c r="O943" i="2"/>
  <c r="U943" i="2" s="1"/>
  <c r="O939" i="2"/>
  <c r="U939" i="2" s="1"/>
  <c r="O935" i="2"/>
  <c r="U935" i="2" s="1"/>
  <c r="O931" i="2"/>
  <c r="U931" i="2" s="1"/>
  <c r="O927" i="2"/>
  <c r="U927" i="2" s="1"/>
  <c r="O923" i="2"/>
  <c r="U923" i="2" s="1"/>
  <c r="O919" i="2"/>
  <c r="U919" i="2" s="1"/>
  <c r="O915" i="2"/>
  <c r="U915" i="2" s="1"/>
  <c r="R961" i="2"/>
  <c r="S958" i="2"/>
  <c r="O952" i="2"/>
  <c r="U952" i="2" s="1"/>
  <c r="S942" i="2"/>
  <c r="R936" i="2"/>
  <c r="P920" i="2"/>
  <c r="S954" i="2"/>
  <c r="S948" i="2"/>
  <c r="S938" i="2"/>
  <c r="S932" i="2"/>
  <c r="S925" i="2"/>
  <c r="R916" i="2"/>
  <c r="Q906" i="2"/>
  <c r="Q890" i="2"/>
  <c r="Q874" i="2"/>
  <c r="S969" i="2"/>
  <c r="P966" i="2"/>
  <c r="S961" i="2"/>
  <c r="P960" i="2"/>
  <c r="O957" i="2"/>
  <c r="U957" i="2" s="1"/>
  <c r="V957" i="2" s="1"/>
  <c r="R944" i="2"/>
  <c r="S937" i="2"/>
  <c r="S934" i="2"/>
  <c r="S928" i="2"/>
  <c r="S921" i="2"/>
  <c r="S918" i="2"/>
  <c r="S989" i="2"/>
  <c r="O956" i="2"/>
  <c r="U956" i="2" s="1"/>
  <c r="S907" i="2"/>
  <c r="S875" i="2"/>
  <c r="S975" i="2"/>
  <c r="Q940" i="2"/>
  <c r="P940" i="2"/>
  <c r="R937" i="2"/>
  <c r="O913" i="2"/>
  <c r="U913" i="2" s="1"/>
  <c r="P912" i="2"/>
  <c r="S905" i="2"/>
  <c r="O896" i="2"/>
  <c r="U896" i="2" s="1"/>
  <c r="R889" i="2"/>
  <c r="S888" i="2"/>
  <c r="O881" i="2"/>
  <c r="U881" i="2" s="1"/>
  <c r="P880" i="2"/>
  <c r="S873" i="2"/>
  <c r="Q857" i="2"/>
  <c r="S930" i="2"/>
  <c r="O924" i="2"/>
  <c r="U924" i="2" s="1"/>
  <c r="V924" i="2" s="1"/>
  <c r="S887" i="2"/>
  <c r="P869" i="2"/>
  <c r="S862" i="2"/>
  <c r="O858" i="2"/>
  <c r="U858" i="2" s="1"/>
  <c r="S850" i="2"/>
  <c r="O859" i="2"/>
  <c r="U859" i="2" s="1"/>
  <c r="R853" i="2"/>
  <c r="R845" i="2"/>
  <c r="O908" i="2"/>
  <c r="U908" i="2" s="1"/>
  <c r="Q900" i="2"/>
  <c r="P900" i="2"/>
  <c r="O892" i="2"/>
  <c r="U892" i="2" s="1"/>
  <c r="Q884" i="2"/>
  <c r="P884" i="2"/>
  <c r="O876" i="2"/>
  <c r="U876" i="2" s="1"/>
  <c r="O871" i="2"/>
  <c r="U871" i="2" s="1"/>
  <c r="L857" i="2"/>
  <c r="P855" i="2"/>
  <c r="O852" i="2"/>
  <c r="U852" i="2" s="1"/>
  <c r="P851" i="2"/>
  <c r="P842" i="2"/>
  <c r="Q833" i="2"/>
  <c r="Q825" i="2"/>
  <c r="Q813" i="2"/>
  <c r="P802" i="2"/>
  <c r="Q793" i="2"/>
  <c r="Q785" i="2"/>
  <c r="Q777" i="2"/>
  <c r="P762" i="2"/>
  <c r="S949" i="2"/>
  <c r="Q909" i="2"/>
  <c r="P901" i="2"/>
  <c r="S901" i="2"/>
  <c r="O893" i="2"/>
  <c r="U893" i="2" s="1"/>
  <c r="R885" i="2"/>
  <c r="Q877" i="2"/>
  <c r="R867" i="2"/>
  <c r="M864" i="2"/>
  <c r="R849" i="2"/>
  <c r="S844" i="2"/>
  <c r="S838" i="2"/>
  <c r="O834" i="2"/>
  <c r="U834" i="2" s="1"/>
  <c r="P829" i="2"/>
  <c r="S822" i="2"/>
  <c r="O818" i="2"/>
  <c r="U818" i="2" s="1"/>
  <c r="P813" i="2"/>
  <c r="S806" i="2"/>
  <c r="O802" i="2"/>
  <c r="U802" i="2" s="1"/>
  <c r="P797" i="2"/>
  <c r="S790" i="2"/>
  <c r="O786" i="2"/>
  <c r="U786" i="2" s="1"/>
  <c r="P781" i="2"/>
  <c r="S774" i="2"/>
  <c r="O770" i="2"/>
  <c r="U770" i="2" s="1"/>
  <c r="P765" i="2"/>
  <c r="S758" i="2"/>
  <c r="J847" i="2"/>
  <c r="Q839" i="2"/>
  <c r="S831" i="2"/>
  <c r="R828" i="2"/>
  <c r="S821" i="2"/>
  <c r="R815" i="2"/>
  <c r="S812" i="2"/>
  <c r="S805" i="2"/>
  <c r="R799" i="2"/>
  <c r="S796" i="2"/>
  <c r="Q791" i="2"/>
  <c r="S783" i="2"/>
  <c r="R780" i="2"/>
  <c r="S773" i="2"/>
  <c r="R767" i="2"/>
  <c r="S764" i="2"/>
  <c r="Q759" i="2"/>
  <c r="O754" i="2"/>
  <c r="U754" i="2" s="1"/>
  <c r="O744" i="2"/>
  <c r="U744" i="2" s="1"/>
  <c r="O728" i="2"/>
  <c r="U728" i="2" s="1"/>
  <c r="O712" i="2"/>
  <c r="U712" i="2" s="1"/>
  <c r="O696" i="2"/>
  <c r="U696" i="2" s="1"/>
  <c r="O680" i="2"/>
  <c r="U680" i="2" s="1"/>
  <c r="S843" i="2"/>
  <c r="R840" i="2"/>
  <c r="O827" i="2"/>
  <c r="U827" i="2" s="1"/>
  <c r="S817" i="2"/>
  <c r="S811" i="2"/>
  <c r="R808" i="2"/>
  <c r="P795" i="2"/>
  <c r="O792" i="2"/>
  <c r="U792" i="2" s="1"/>
  <c r="R779" i="2"/>
  <c r="S776" i="2"/>
  <c r="P763" i="2"/>
  <c r="O760" i="2"/>
  <c r="U760" i="2" s="1"/>
  <c r="S757" i="2"/>
  <c r="Q745" i="2"/>
  <c r="Q729" i="2"/>
  <c r="Q713" i="2"/>
  <c r="Q701" i="2"/>
  <c r="Q693" i="2"/>
  <c r="Q685" i="2"/>
  <c r="R872" i="2"/>
  <c r="P872" i="2"/>
  <c r="Q863" i="2"/>
  <c r="P863" i="2"/>
  <c r="R860" i="2"/>
  <c r="O848" i="2"/>
  <c r="U848" i="2" s="1"/>
  <c r="O839" i="2"/>
  <c r="U839" i="2" s="1"/>
  <c r="S823" i="2"/>
  <c r="R820" i="2"/>
  <c r="O807" i="2"/>
  <c r="U807" i="2" s="1"/>
  <c r="S791" i="2"/>
  <c r="R788" i="2"/>
  <c r="P775" i="2"/>
  <c r="O772" i="2"/>
  <c r="U772" i="2" s="1"/>
  <c r="S759" i="2"/>
  <c r="Q752" i="2"/>
  <c r="Q748" i="2"/>
  <c r="Q744" i="2"/>
  <c r="Q740" i="2"/>
  <c r="Q736" i="2"/>
  <c r="Q732" i="2"/>
  <c r="Q728" i="2"/>
  <c r="Q724" i="2"/>
  <c r="Q720" i="2"/>
  <c r="Q716" i="2"/>
  <c r="Q712" i="2"/>
  <c r="Q708" i="2"/>
  <c r="Q704" i="2"/>
  <c r="Q700" i="2"/>
  <c r="Q696" i="2"/>
  <c r="S690" i="2"/>
  <c r="S686" i="2"/>
  <c r="S682" i="2"/>
  <c r="M678" i="2"/>
  <c r="P743" i="2"/>
  <c r="S733" i="2"/>
  <c r="R727" i="2"/>
  <c r="S720" i="2"/>
  <c r="O711" i="2"/>
  <c r="U711" i="2" s="1"/>
  <c r="S701" i="2"/>
  <c r="R695" i="2"/>
  <c r="P683" i="2"/>
  <c r="R739" i="2"/>
  <c r="S732" i="2"/>
  <c r="O723" i="2"/>
  <c r="U723" i="2" s="1"/>
  <c r="P707" i="2"/>
  <c r="S685" i="2"/>
  <c r="R679" i="2"/>
  <c r="P671" i="2"/>
  <c r="P655" i="2"/>
  <c r="P639" i="2"/>
  <c r="P623" i="2"/>
  <c r="P607" i="2"/>
  <c r="R835" i="2"/>
  <c r="P816" i="2"/>
  <c r="O771" i="2"/>
  <c r="U771" i="2" s="1"/>
  <c r="R751" i="2"/>
  <c r="S735" i="2"/>
  <c r="R719" i="2"/>
  <c r="S703" i="2"/>
  <c r="Q691" i="2"/>
  <c r="P691" i="2"/>
  <c r="R673" i="2"/>
  <c r="S672" i="2"/>
  <c r="O664" i="2"/>
  <c r="U664" i="2" s="1"/>
  <c r="S657" i="2"/>
  <c r="O649" i="2"/>
  <c r="U649" i="2" s="1"/>
  <c r="P648" i="2"/>
  <c r="R641" i="2"/>
  <c r="S640" i="2"/>
  <c r="O632" i="2"/>
  <c r="U632" i="2" s="1"/>
  <c r="S625" i="2"/>
  <c r="O617" i="2"/>
  <c r="U617" i="2" s="1"/>
  <c r="P616" i="2"/>
  <c r="R609" i="2"/>
  <c r="M608" i="2"/>
  <c r="O600" i="2"/>
  <c r="U600" i="2" s="1"/>
  <c r="Q589" i="2"/>
  <c r="R583" i="2"/>
  <c r="P832" i="2"/>
  <c r="O787" i="2"/>
  <c r="U787" i="2" s="1"/>
  <c r="R768" i="2"/>
  <c r="S725" i="2"/>
  <c r="S712" i="2"/>
  <c r="S671" i="2"/>
  <c r="P658" i="2"/>
  <c r="S639" i="2"/>
  <c r="P626" i="2"/>
  <c r="S607" i="2"/>
  <c r="R593" i="2"/>
  <c r="Q583" i="2"/>
  <c r="P574" i="2"/>
  <c r="P558" i="2"/>
  <c r="P542" i="2"/>
  <c r="P526" i="2"/>
  <c r="P510" i="2"/>
  <c r="P494" i="2"/>
  <c r="P482" i="2"/>
  <c r="Q469" i="2"/>
  <c r="Q461" i="2"/>
  <c r="R784" i="2"/>
  <c r="Q753" i="2"/>
  <c r="Q747" i="2"/>
  <c r="P747" i="2"/>
  <c r="O687" i="2"/>
  <c r="U687" i="2" s="1"/>
  <c r="S669" i="2"/>
  <c r="O660" i="2"/>
  <c r="U660" i="2" s="1"/>
  <c r="S659" i="2"/>
  <c r="S653" i="2"/>
  <c r="O644" i="2"/>
  <c r="U644" i="2" s="1"/>
  <c r="S643" i="2"/>
  <c r="S637" i="2"/>
  <c r="O628" i="2"/>
  <c r="U628" i="2" s="1"/>
  <c r="S627" i="2"/>
  <c r="S621" i="2"/>
  <c r="O612" i="2"/>
  <c r="U612" i="2" s="1"/>
  <c r="S611" i="2"/>
  <c r="S605" i="2"/>
  <c r="O596" i="2"/>
  <c r="U596" i="2" s="1"/>
  <c r="Q595" i="2"/>
  <c r="O592" i="2"/>
  <c r="U592" i="2" s="1"/>
  <c r="P585" i="2"/>
  <c r="P579" i="2"/>
  <c r="O575" i="2"/>
  <c r="U575" i="2" s="1"/>
  <c r="Q569" i="2"/>
  <c r="O567" i="2"/>
  <c r="U567" i="2" s="1"/>
  <c r="O559" i="2"/>
  <c r="U559" i="2" s="1"/>
  <c r="Q553" i="2"/>
  <c r="O551" i="2"/>
  <c r="U551" i="2" s="1"/>
  <c r="Q545" i="2"/>
  <c r="O543" i="2"/>
  <c r="U543" i="2" s="1"/>
  <c r="Q537" i="2"/>
  <c r="O535" i="2"/>
  <c r="U535" i="2" s="1"/>
  <c r="Q529" i="2"/>
  <c r="O527" i="2"/>
  <c r="U527" i="2" s="1"/>
  <c r="Q521" i="2"/>
  <c r="O519" i="2"/>
  <c r="U519" i="2" s="1"/>
  <c r="Q513" i="2"/>
  <c r="O511" i="2"/>
  <c r="U511" i="2" s="1"/>
  <c r="Q505" i="2"/>
  <c r="O503" i="2"/>
  <c r="U503" i="2" s="1"/>
  <c r="Q497" i="2"/>
  <c r="O495" i="2"/>
  <c r="U495" i="2" s="1"/>
  <c r="Q489" i="2"/>
  <c r="O487" i="2"/>
  <c r="U487" i="2" s="1"/>
  <c r="Q481" i="2"/>
  <c r="O479" i="2"/>
  <c r="U479" i="2" s="1"/>
  <c r="Q473" i="2"/>
  <c r="O471" i="2"/>
  <c r="U471" i="2" s="1"/>
  <c r="R464" i="2"/>
  <c r="S463" i="2"/>
  <c r="R456" i="2"/>
  <c r="S455" i="2"/>
  <c r="Q446" i="2"/>
  <c r="S440" i="2"/>
  <c r="Q819" i="2"/>
  <c r="P819" i="2"/>
  <c r="R715" i="2"/>
  <c r="S705" i="2"/>
  <c r="R588" i="2"/>
  <c r="S582" i="2"/>
  <c r="Q578" i="2"/>
  <c r="Q564" i="2"/>
  <c r="S558" i="2"/>
  <c r="Q532" i="2"/>
  <c r="S526" i="2"/>
  <c r="Q500" i="2"/>
  <c r="S494" i="2"/>
  <c r="Q468" i="2"/>
  <c r="R454" i="2"/>
  <c r="R450" i="2"/>
  <c r="O445" i="2"/>
  <c r="U445" i="2" s="1"/>
  <c r="P441" i="2"/>
  <c r="Q436" i="2"/>
  <c r="P423" i="2"/>
  <c r="O416" i="2"/>
  <c r="U416" i="2" s="1"/>
  <c r="S412" i="2"/>
  <c r="R408" i="2"/>
  <c r="R402" i="2"/>
  <c r="S399" i="2"/>
  <c r="Q392" i="2"/>
  <c r="Q389" i="2"/>
  <c r="O383" i="2"/>
  <c r="U383" i="2" s="1"/>
  <c r="Q376" i="2"/>
  <c r="Q373" i="2"/>
  <c r="O367" i="2"/>
  <c r="U367" i="2" s="1"/>
  <c r="O362" i="2"/>
  <c r="U362" i="2" s="1"/>
  <c r="S358" i="2"/>
  <c r="R351" i="2"/>
  <c r="P343" i="2"/>
  <c r="O336" i="2"/>
  <c r="U336" i="2" s="1"/>
  <c r="S332" i="2"/>
  <c r="R328" i="2"/>
  <c r="R322" i="2"/>
  <c r="S319" i="2"/>
  <c r="Q312" i="2"/>
  <c r="Q309" i="2"/>
  <c r="O303" i="2"/>
  <c r="U303" i="2" s="1"/>
  <c r="O298" i="2"/>
  <c r="U298" i="2" s="1"/>
  <c r="Q293" i="2"/>
  <c r="S287" i="2"/>
  <c r="S278" i="2"/>
  <c r="O271" i="2"/>
  <c r="U271" i="2" s="1"/>
  <c r="R264" i="2"/>
  <c r="R676" i="2"/>
  <c r="S667" i="2"/>
  <c r="Q654" i="2"/>
  <c r="S650" i="2"/>
  <c r="S635" i="2"/>
  <c r="Q622" i="2"/>
  <c r="S618" i="2"/>
  <c r="S603" i="2"/>
  <c r="P593" i="2"/>
  <c r="S591" i="2"/>
  <c r="O578" i="2"/>
  <c r="U578" i="2" s="1"/>
  <c r="Q573" i="2"/>
  <c r="L569" i="2"/>
  <c r="P561" i="2"/>
  <c r="Q557" i="2"/>
  <c r="R553" i="2"/>
  <c r="P545" i="2"/>
  <c r="Q541" i="2"/>
  <c r="R537" i="2"/>
  <c r="P529" i="2"/>
  <c r="Q525" i="2"/>
  <c r="R521" i="2"/>
  <c r="P513" i="2"/>
  <c r="Q509" i="2"/>
  <c r="R505" i="2"/>
  <c r="P497" i="2"/>
  <c r="S489" i="2"/>
  <c r="S473" i="2"/>
  <c r="R469" i="2"/>
  <c r="S460" i="2"/>
  <c r="O451" i="2"/>
  <c r="U451" i="2" s="1"/>
  <c r="P446" i="2"/>
  <c r="S428" i="2"/>
  <c r="R422" i="2"/>
  <c r="S419" i="2"/>
  <c r="Q412" i="2"/>
  <c r="Q409" i="2"/>
  <c r="O403" i="2"/>
  <c r="U403" i="2" s="1"/>
  <c r="S400" i="2"/>
  <c r="R393" i="2"/>
  <c r="R387" i="2"/>
  <c r="S378" i="2"/>
  <c r="P373" i="2"/>
  <c r="R364" i="2"/>
  <c r="R358" i="2"/>
  <c r="S355" i="2"/>
  <c r="Q348" i="2"/>
  <c r="Q345" i="2"/>
  <c r="O339" i="2"/>
  <c r="U339" i="2" s="1"/>
  <c r="S336" i="2"/>
  <c r="R329" i="2"/>
  <c r="R323" i="2"/>
  <c r="S314" i="2"/>
  <c r="P309" i="2"/>
  <c r="R300" i="2"/>
  <c r="R294" i="2"/>
  <c r="S291" i="2"/>
  <c r="R284" i="2"/>
  <c r="R275" i="2"/>
  <c r="R262" i="2"/>
  <c r="S731" i="2"/>
  <c r="S699" i="2"/>
  <c r="P670" i="2"/>
  <c r="Q668" i="2"/>
  <c r="Q661" i="2"/>
  <c r="S661" i="2"/>
  <c r="P654" i="2"/>
  <c r="Q652" i="2"/>
  <c r="Q645" i="2"/>
  <c r="S645" i="2"/>
  <c r="P638" i="2"/>
  <c r="Q636" i="2"/>
  <c r="Q629" i="2"/>
  <c r="S629" i="2"/>
  <c r="P622" i="2"/>
  <c r="Q620" i="2"/>
  <c r="Q613" i="2"/>
  <c r="S613" i="2"/>
  <c r="P606" i="2"/>
  <c r="Q604" i="2"/>
  <c r="Q597" i="2"/>
  <c r="S597" i="2"/>
  <c r="S590" i="2"/>
  <c r="O588" i="2"/>
  <c r="U588" i="2" s="1"/>
  <c r="S579" i="2"/>
  <c r="R573" i="2"/>
  <c r="S572" i="2"/>
  <c r="O565" i="2"/>
  <c r="U565" i="2" s="1"/>
  <c r="O564" i="2"/>
  <c r="U564" i="2" s="1"/>
  <c r="S557" i="2"/>
  <c r="R556" i="2"/>
  <c r="S554" i="2"/>
  <c r="P548" i="2"/>
  <c r="R541" i="2"/>
  <c r="S540" i="2"/>
  <c r="O533" i="2"/>
  <c r="U533" i="2" s="1"/>
  <c r="O532" i="2"/>
  <c r="U532" i="2" s="1"/>
  <c r="S525" i="2"/>
  <c r="R524" i="2"/>
  <c r="S522" i="2"/>
  <c r="P516" i="2"/>
  <c r="R509" i="2"/>
  <c r="S508" i="2"/>
  <c r="O501" i="2"/>
  <c r="U501" i="2" s="1"/>
  <c r="O500" i="2"/>
  <c r="U500" i="2" s="1"/>
  <c r="S493" i="2"/>
  <c r="O492" i="2"/>
  <c r="U492" i="2" s="1"/>
  <c r="S485" i="2"/>
  <c r="R484" i="2"/>
  <c r="S482" i="2"/>
  <c r="P476" i="2"/>
  <c r="S469" i="2"/>
  <c r="O468" i="2"/>
  <c r="U468" i="2" s="1"/>
  <c r="Q459" i="2"/>
  <c r="R453" i="2"/>
  <c r="P447" i="2"/>
  <c r="O441" i="2"/>
  <c r="U441" i="2" s="1"/>
  <c r="Q439" i="2"/>
  <c r="P434" i="2"/>
  <c r="S423" i="2"/>
  <c r="Q416" i="2"/>
  <c r="Q413" i="2"/>
  <c r="R400" i="2"/>
  <c r="R394" i="2"/>
  <c r="R391" i="2"/>
  <c r="J378" i="2"/>
  <c r="R375" i="2"/>
  <c r="P361" i="2"/>
  <c r="O359" i="2"/>
  <c r="U359" i="2" s="1"/>
  <c r="S343" i="2"/>
  <c r="Q336" i="2"/>
  <c r="Q333" i="2"/>
  <c r="R320" i="2"/>
  <c r="R314" i="2"/>
  <c r="R311" i="2"/>
  <c r="P297" i="2"/>
  <c r="O630" i="2"/>
  <c r="U630" i="2" s="1"/>
  <c r="S586" i="2"/>
  <c r="S563" i="2"/>
  <c r="O547" i="2"/>
  <c r="U547" i="2" s="1"/>
  <c r="Q531" i="2"/>
  <c r="R515" i="2"/>
  <c r="P515" i="2"/>
  <c r="S499" i="2"/>
  <c r="O483" i="2"/>
  <c r="U483" i="2" s="1"/>
  <c r="S454" i="2"/>
  <c r="S417" i="2"/>
  <c r="S405" i="2"/>
  <c r="R397" i="2"/>
  <c r="Q395" i="2"/>
  <c r="S388" i="2"/>
  <c r="Q366" i="2"/>
  <c r="S344" i="2"/>
  <c r="S338" i="2"/>
  <c r="P331" i="2"/>
  <c r="R324" i="2"/>
  <c r="S302" i="2"/>
  <c r="P286" i="2"/>
  <c r="S283" i="2"/>
  <c r="O270" i="2"/>
  <c r="U270" i="2" s="1"/>
  <c r="Q267" i="2"/>
  <c r="R247" i="2"/>
  <c r="Q237" i="2"/>
  <c r="S231" i="2"/>
  <c r="R224" i="2"/>
  <c r="R215" i="2"/>
  <c r="Q205" i="2"/>
  <c r="S199" i="2"/>
  <c r="R192" i="2"/>
  <c r="R183" i="2"/>
  <c r="Q173" i="2"/>
  <c r="S167" i="2"/>
  <c r="R160" i="2"/>
  <c r="R151" i="2"/>
  <c r="Q141" i="2"/>
  <c r="M135" i="2"/>
  <c r="L128" i="2"/>
  <c r="R119" i="2"/>
  <c r="R614" i="2"/>
  <c r="O581" i="2"/>
  <c r="U581" i="2" s="1"/>
  <c r="P411" i="2"/>
  <c r="R404" i="2"/>
  <c r="P382" i="2"/>
  <c r="S361" i="2"/>
  <c r="S349" i="2"/>
  <c r="O347" i="2"/>
  <c r="U347" i="2" s="1"/>
  <c r="O340" i="2"/>
  <c r="U340" i="2" s="1"/>
  <c r="O318" i="2"/>
  <c r="U318" i="2" s="1"/>
  <c r="S286" i="2"/>
  <c r="S259" i="2"/>
  <c r="O251" i="2"/>
  <c r="U251" i="2" s="1"/>
  <c r="R235" i="2"/>
  <c r="R219" i="2"/>
  <c r="P205" i="2"/>
  <c r="S194" i="2"/>
  <c r="P189" i="2"/>
  <c r="S178" i="2"/>
  <c r="P173" i="2"/>
  <c r="R155" i="2"/>
  <c r="R139" i="2"/>
  <c r="R123" i="2"/>
  <c r="Q110" i="2"/>
  <c r="Q94" i="2"/>
  <c r="R803" i="2"/>
  <c r="P800" i="2"/>
  <c r="P744" i="2"/>
  <c r="P662" i="2"/>
  <c r="P598" i="2"/>
  <c r="O571" i="2"/>
  <c r="U571" i="2" s="1"/>
  <c r="Q555" i="2"/>
  <c r="R539" i="2"/>
  <c r="P539" i="2"/>
  <c r="S523" i="2"/>
  <c r="O507" i="2"/>
  <c r="U507" i="2" s="1"/>
  <c r="Q491" i="2"/>
  <c r="R475" i="2"/>
  <c r="P475" i="2"/>
  <c r="R452" i="2"/>
  <c r="Q448" i="2"/>
  <c r="S448" i="2"/>
  <c r="S437" i="2"/>
  <c r="P429" i="2"/>
  <c r="O427" i="2"/>
  <c r="U427" i="2" s="1"/>
  <c r="O420" i="2"/>
  <c r="U420" i="2" s="1"/>
  <c r="P398" i="2"/>
  <c r="S377" i="2"/>
  <c r="M365" i="2"/>
  <c r="O363" i="2"/>
  <c r="U363" i="2" s="1"/>
  <c r="O356" i="2"/>
  <c r="U356" i="2" s="1"/>
  <c r="P334" i="2"/>
  <c r="S313" i="2"/>
  <c r="S301" i="2"/>
  <c r="O299" i="2"/>
  <c r="U299" i="2" s="1"/>
  <c r="S295" i="2"/>
  <c r="R292" i="2"/>
  <c r="Q285" i="2"/>
  <c r="P282" i="2"/>
  <c r="O279" i="2"/>
  <c r="U279" i="2" s="1"/>
  <c r="P276" i="2"/>
  <c r="S274" i="2"/>
  <c r="R272" i="2"/>
  <c r="S266" i="2"/>
  <c r="Q254" i="2"/>
  <c r="S249" i="2"/>
  <c r="Q245" i="2"/>
  <c r="R239" i="2"/>
  <c r="O237" i="2"/>
  <c r="U237" i="2" s="1"/>
  <c r="S233" i="2"/>
  <c r="P228" i="2"/>
  <c r="O223" i="2"/>
  <c r="U223" i="2" s="1"/>
  <c r="Q216" i="2"/>
  <c r="R210" i="2"/>
  <c r="O207" i="2"/>
  <c r="U207" i="2" s="1"/>
  <c r="Q200" i="2"/>
  <c r="R194" i="2"/>
  <c r="S191" i="2"/>
  <c r="O186" i="2"/>
  <c r="U186" i="2" s="1"/>
  <c r="R184" i="2"/>
  <c r="Q174" i="2"/>
  <c r="Q165" i="2"/>
  <c r="R159" i="2"/>
  <c r="O157" i="2"/>
  <c r="U157" i="2" s="1"/>
  <c r="S153" i="2"/>
  <c r="P148" i="2"/>
  <c r="O143" i="2"/>
  <c r="U143" i="2" s="1"/>
  <c r="Q136" i="2"/>
  <c r="R130" i="2"/>
  <c r="S127" i="2"/>
  <c r="O122" i="2"/>
  <c r="U122" i="2" s="1"/>
  <c r="R120" i="2"/>
  <c r="P114" i="2"/>
  <c r="S107" i="2"/>
  <c r="O103" i="2"/>
  <c r="U103" i="2" s="1"/>
  <c r="P98" i="2"/>
  <c r="S91" i="2"/>
  <c r="O87" i="2"/>
  <c r="U87" i="2" s="1"/>
  <c r="O379" i="2"/>
  <c r="U379" i="2" s="1"/>
  <c r="S350" i="2"/>
  <c r="O317" i="2"/>
  <c r="U317" i="2" s="1"/>
  <c r="S292" i="2"/>
  <c r="O285" i="2"/>
  <c r="U285" i="2" s="1"/>
  <c r="R236" i="2"/>
  <c r="O229" i="2"/>
  <c r="U229" i="2" s="1"/>
  <c r="O227" i="2"/>
  <c r="U227" i="2" s="1"/>
  <c r="S221" i="2"/>
  <c r="O220" i="2"/>
  <c r="U220" i="2" s="1"/>
  <c r="R213" i="2"/>
  <c r="P211" i="2"/>
  <c r="P200" i="2"/>
  <c r="S192" i="2"/>
  <c r="P182" i="2"/>
  <c r="S177" i="2"/>
  <c r="P149" i="2"/>
  <c r="S141" i="2"/>
  <c r="O140" i="2"/>
  <c r="U140" i="2" s="1"/>
  <c r="R133" i="2"/>
  <c r="P131" i="2"/>
  <c r="S122" i="2"/>
  <c r="O108" i="2"/>
  <c r="U108" i="2" s="1"/>
  <c r="S92" i="2"/>
  <c r="R89" i="2"/>
  <c r="Q85" i="2"/>
  <c r="O83" i="2"/>
  <c r="U83" i="2" s="1"/>
  <c r="Q79" i="2"/>
  <c r="O70" i="2"/>
  <c r="U70" i="2" s="1"/>
  <c r="O54" i="2"/>
  <c r="U54" i="2" s="1"/>
  <c r="O38" i="2"/>
  <c r="U38" i="2" s="1"/>
  <c r="O245" i="2"/>
  <c r="U245" i="2" s="1"/>
  <c r="P198" i="2"/>
  <c r="P163" i="2"/>
  <c r="O149" i="2"/>
  <c r="U149" i="2" s="1"/>
  <c r="S86" i="2"/>
  <c r="Q57" i="2"/>
  <c r="Q41" i="2"/>
  <c r="S724" i="2"/>
  <c r="O372" i="2"/>
  <c r="U372" i="2" s="1"/>
  <c r="S312" i="2"/>
  <c r="R279" i="2"/>
  <c r="O260" i="2"/>
  <c r="U260" i="2" s="1"/>
  <c r="R252" i="2"/>
  <c r="S246" i="2"/>
  <c r="R204" i="2"/>
  <c r="S197" i="2"/>
  <c r="Q195" i="2"/>
  <c r="S168" i="2"/>
  <c r="S166" i="2"/>
  <c r="S152" i="2"/>
  <c r="S150" i="2"/>
  <c r="R124" i="2"/>
  <c r="R117" i="2"/>
  <c r="P115" i="2"/>
  <c r="O104" i="2"/>
  <c r="U104" i="2" s="1"/>
  <c r="S88" i="2"/>
  <c r="R85" i="2"/>
  <c r="O82" i="2"/>
  <c r="U82" i="2" s="1"/>
  <c r="P79" i="2"/>
  <c r="R74" i="2"/>
  <c r="R70" i="2"/>
  <c r="R66" i="2"/>
  <c r="Q63" i="2"/>
  <c r="P60" i="2"/>
  <c r="O57" i="2"/>
  <c r="U57" i="2" s="1"/>
  <c r="S53" i="2"/>
  <c r="R50" i="2"/>
  <c r="Q47" i="2"/>
  <c r="P44" i="2"/>
  <c r="O41" i="2"/>
  <c r="U41" i="2" s="1"/>
  <c r="S37" i="2"/>
  <c r="R34" i="2"/>
  <c r="Q31" i="2"/>
  <c r="Q27" i="2"/>
  <c r="M1015" i="2"/>
  <c r="R646" i="2"/>
  <c r="O431" i="2"/>
  <c r="U431" i="2" s="1"/>
  <c r="Q243" i="2"/>
  <c r="R156" i="2"/>
  <c r="O147" i="2"/>
  <c r="U147" i="2" s="1"/>
  <c r="O118" i="2"/>
  <c r="U118" i="2" s="1"/>
  <c r="R112" i="2"/>
  <c r="Q65" i="2"/>
  <c r="R712" i="2"/>
  <c r="O467" i="2"/>
  <c r="U467" i="2" s="1"/>
  <c r="O414" i="2"/>
  <c r="U414" i="2" s="1"/>
  <c r="P381" i="2"/>
  <c r="S329" i="2"/>
  <c r="R315" i="2"/>
  <c r="S315" i="2"/>
  <c r="S269" i="2"/>
  <c r="S232" i="2"/>
  <c r="S230" i="2"/>
  <c r="K215" i="2"/>
  <c r="P214" i="2"/>
  <c r="P188" i="2"/>
  <c r="O181" i="2"/>
  <c r="U181" i="2" s="1"/>
  <c r="O179" i="2"/>
  <c r="U179" i="2" s="1"/>
  <c r="S136" i="2"/>
  <c r="S134" i="2"/>
  <c r="S113" i="2"/>
  <c r="O100" i="2"/>
  <c r="U100" i="2" s="1"/>
  <c r="Q93" i="2"/>
  <c r="P84" i="2"/>
  <c r="P80" i="2"/>
  <c r="O75" i="2"/>
  <c r="U75" i="2" s="1"/>
  <c r="S72" i="2"/>
  <c r="O68" i="2"/>
  <c r="U68" i="2" s="1"/>
  <c r="R65" i="2"/>
  <c r="S63" i="2"/>
  <c r="S56" i="2"/>
  <c r="P55" i="2"/>
  <c r="S52" i="2"/>
  <c r="P51" i="2"/>
  <c r="O48" i="2"/>
  <c r="U48" i="2" s="1"/>
  <c r="R45" i="2"/>
  <c r="Q38" i="2"/>
  <c r="O36" i="2"/>
  <c r="U36" i="2" s="1"/>
  <c r="Q34" i="2"/>
  <c r="O32" i="2"/>
  <c r="U32" i="2" s="1"/>
  <c r="Q30" i="2"/>
  <c r="O28" i="2"/>
  <c r="U28" i="2" s="1"/>
  <c r="Q26" i="2"/>
  <c r="S386" i="2"/>
  <c r="Q308" i="2"/>
  <c r="R308" i="2"/>
  <c r="S276" i="2"/>
  <c r="P256" i="2"/>
  <c r="P172" i="2"/>
  <c r="P96" i="2"/>
  <c r="S79" i="2"/>
  <c r="P54" i="2"/>
  <c r="P33" i="2"/>
  <c r="P29" i="2"/>
  <c r="R246" i="2"/>
  <c r="P219" i="2"/>
  <c r="P77" i="2"/>
  <c r="Q62" i="2"/>
  <c r="S58" i="2"/>
  <c r="R39" i="2"/>
  <c r="P37" i="2"/>
  <c r="R31" i="2"/>
  <c r="Q226" i="2"/>
  <c r="P216" i="2"/>
  <c r="R131" i="2"/>
  <c r="R71" i="2"/>
  <c r="P45" i="2"/>
  <c r="Q36" i="2"/>
  <c r="R27" i="2"/>
  <c r="R211" i="2"/>
  <c r="S189" i="2"/>
  <c r="S76" i="2"/>
  <c r="Q64" i="2"/>
  <c r="R51" i="2"/>
  <c r="V1058" i="2" l="1"/>
  <c r="W1058" i="2" s="1"/>
  <c r="X1058" i="2" s="1"/>
  <c r="Y1058" i="2" s="1"/>
  <c r="V1055" i="2"/>
  <c r="V1059" i="2"/>
  <c r="W1059" i="2" s="1"/>
  <c r="X1059" i="2" s="1"/>
  <c r="Y1059" i="2" s="1"/>
  <c r="V1056" i="2"/>
  <c r="W1056" i="2" s="1"/>
  <c r="X1056" i="2" s="1"/>
  <c r="Y1056" i="2" s="1"/>
  <c r="V1050" i="2"/>
  <c r="W1050" i="2" s="1"/>
  <c r="X1050" i="2" s="1"/>
  <c r="Y1050" i="2" s="1"/>
  <c r="V1063" i="2"/>
  <c r="W1063" i="2" s="1"/>
  <c r="X1063" i="2" s="1"/>
  <c r="Y1063" i="2" s="1"/>
  <c r="V1053" i="2"/>
  <c r="W1053" i="2" s="1"/>
  <c r="X1053" i="2" s="1"/>
  <c r="Y1053" i="2" s="1"/>
  <c r="W1055" i="2"/>
  <c r="X1055" i="2" s="1"/>
  <c r="Y1055" i="2" s="1"/>
  <c r="O12" i="2"/>
  <c r="W1051" i="2"/>
  <c r="X1051" i="2" s="1"/>
  <c r="Y1051" i="2" s="1"/>
  <c r="W1060" i="2"/>
  <c r="X1060" i="2" s="1"/>
  <c r="Y1060" i="2" s="1"/>
  <c r="V1064" i="2"/>
  <c r="W1064" i="2" s="1"/>
  <c r="X1064" i="2" s="1"/>
  <c r="Y1064" i="2" s="1"/>
  <c r="V1062" i="2"/>
  <c r="W1062" i="2" s="1"/>
  <c r="X1062" i="2" s="1"/>
  <c r="Y1062" i="2" s="1"/>
  <c r="V1048" i="2"/>
  <c r="W1048" i="2" s="1"/>
  <c r="X1048" i="2" s="1"/>
  <c r="Y1048" i="2" s="1"/>
  <c r="V1061" i="2"/>
  <c r="W1061" i="2" s="1"/>
  <c r="X1061" i="2" s="1"/>
  <c r="Y1061" i="2" s="1"/>
  <c r="V1054" i="2"/>
  <c r="W1054" i="2" s="1"/>
  <c r="X1054" i="2" s="1"/>
  <c r="Y1054" i="2" s="1"/>
  <c r="V384" i="2"/>
  <c r="V268" i="2"/>
  <c r="V653" i="2"/>
  <c r="W653" i="2" s="1"/>
  <c r="X653" i="2" s="1"/>
  <c r="Y653" i="2" s="1"/>
  <c r="V66" i="2"/>
  <c r="W66" i="2" s="1"/>
  <c r="X66" i="2" s="1"/>
  <c r="Y66" i="2" s="1"/>
  <c r="V950" i="2"/>
  <c r="W950" i="2" s="1"/>
  <c r="X950" i="2" s="1"/>
  <c r="Y950" i="2" s="1"/>
  <c r="V964" i="2"/>
  <c r="W964" i="2" s="1"/>
  <c r="X964" i="2" s="1"/>
  <c r="Y964" i="2" s="1"/>
  <c r="V1029" i="2"/>
  <c r="W1029" i="2" s="1"/>
  <c r="X1029" i="2" s="1"/>
  <c r="Y1029" i="2" s="1"/>
  <c r="V140" i="2"/>
  <c r="W140" i="2" s="1"/>
  <c r="X140" i="2" s="1"/>
  <c r="Y140" i="2" s="1"/>
  <c r="V970" i="2"/>
  <c r="W970" i="2" s="1"/>
  <c r="X970" i="2" s="1"/>
  <c r="Y970" i="2" s="1"/>
  <c r="V955" i="2"/>
  <c r="W955" i="2" s="1"/>
  <c r="X955" i="2" s="1"/>
  <c r="Y955" i="2" s="1"/>
  <c r="V461" i="2"/>
  <c r="W461" i="2" s="1"/>
  <c r="X461" i="2" s="1"/>
  <c r="Y461" i="2" s="1"/>
  <c r="V1037" i="2"/>
  <c r="W1037" i="2" s="1"/>
  <c r="X1037" i="2" s="1"/>
  <c r="Y1037" i="2" s="1"/>
  <c r="V289" i="2"/>
  <c r="W289" i="2" s="1"/>
  <c r="X289" i="2" s="1"/>
  <c r="Y289" i="2" s="1"/>
  <c r="V164" i="2"/>
  <c r="W164" i="2" s="1"/>
  <c r="X164" i="2" s="1"/>
  <c r="Y164" i="2" s="1"/>
  <c r="V760" i="2"/>
  <c r="W760" i="2" s="1"/>
  <c r="X760" i="2" s="1"/>
  <c r="Y760" i="2" s="1"/>
  <c r="V929" i="2"/>
  <c r="W929" i="2" s="1"/>
  <c r="X929" i="2" s="1"/>
  <c r="Y929" i="2" s="1"/>
  <c r="V788" i="2"/>
  <c r="W788" i="2" s="1"/>
  <c r="X788" i="2" s="1"/>
  <c r="Y788" i="2" s="1"/>
  <c r="V766" i="2"/>
  <c r="W766" i="2" s="1"/>
  <c r="X766" i="2" s="1"/>
  <c r="Y766" i="2" s="1"/>
  <c r="V905" i="2"/>
  <c r="W905" i="2" s="1"/>
  <c r="X905" i="2" s="1"/>
  <c r="Y905" i="2" s="1"/>
  <c r="V965" i="2"/>
  <c r="W965" i="2" s="1"/>
  <c r="X965" i="2" s="1"/>
  <c r="Y965" i="2" s="1"/>
  <c r="V698" i="2"/>
  <c r="W698" i="2" s="1"/>
  <c r="X698" i="2" s="1"/>
  <c r="Y698" i="2" s="1"/>
  <c r="V866" i="2"/>
  <c r="W866" i="2" s="1"/>
  <c r="X866" i="2" s="1"/>
  <c r="Y866" i="2" s="1"/>
  <c r="V107" i="2"/>
  <c r="W107" i="2" s="1"/>
  <c r="X107" i="2" s="1"/>
  <c r="Y107" i="2" s="1"/>
  <c r="V183" i="2"/>
  <c r="W183" i="2" s="1"/>
  <c r="X183" i="2" s="1"/>
  <c r="Y183" i="2" s="1"/>
  <c r="V680" i="2"/>
  <c r="W680" i="2" s="1"/>
  <c r="X680" i="2" s="1"/>
  <c r="Y680" i="2" s="1"/>
  <c r="V87" i="2"/>
  <c r="W87" i="2" s="1"/>
  <c r="X87" i="2" s="1"/>
  <c r="Y87" i="2" s="1"/>
  <c r="V533" i="2"/>
  <c r="W533" i="2" s="1"/>
  <c r="X533" i="2" s="1"/>
  <c r="Y533" i="2" s="1"/>
  <c r="V565" i="2"/>
  <c r="W565" i="2" s="1"/>
  <c r="X565" i="2" s="1"/>
  <c r="Y565" i="2" s="1"/>
  <c r="V416" i="2"/>
  <c r="W416" i="2" s="1"/>
  <c r="X416" i="2" s="1"/>
  <c r="Y416" i="2" s="1"/>
  <c r="V945" i="2"/>
  <c r="W945" i="2" s="1"/>
  <c r="X945" i="2" s="1"/>
  <c r="Y945" i="2" s="1"/>
  <c r="V870" i="2"/>
  <c r="W870" i="2" s="1"/>
  <c r="X870" i="2" s="1"/>
  <c r="Y870" i="2" s="1"/>
  <c r="V97" i="2"/>
  <c r="W97" i="2" s="1"/>
  <c r="X97" i="2" s="1"/>
  <c r="Y97" i="2" s="1"/>
  <c r="V288" i="2"/>
  <c r="W288" i="2" s="1"/>
  <c r="X288" i="2" s="1"/>
  <c r="Y288" i="2" s="1"/>
  <c r="V665" i="2"/>
  <c r="W665" i="2" s="1"/>
  <c r="X665" i="2" s="1"/>
  <c r="Y665" i="2" s="1"/>
  <c r="V879" i="2"/>
  <c r="W879" i="2" s="1"/>
  <c r="X879" i="2" s="1"/>
  <c r="Y879" i="2" s="1"/>
  <c r="V492" i="2"/>
  <c r="W492" i="2" s="1"/>
  <c r="X492" i="2" s="1"/>
  <c r="Y492" i="2" s="1"/>
  <c r="V298" i="2"/>
  <c r="W298" i="2" s="1"/>
  <c r="X298" i="2" s="1"/>
  <c r="Y298" i="2" s="1"/>
  <c r="V362" i="2"/>
  <c r="W362" i="2" s="1"/>
  <c r="X362" i="2" s="1"/>
  <c r="Y362" i="2" s="1"/>
  <c r="V1045" i="2"/>
  <c r="W1045" i="2" s="1"/>
  <c r="X1045" i="2" s="1"/>
  <c r="Y1045" i="2" s="1"/>
  <c r="W268" i="2"/>
  <c r="X268" i="2" s="1"/>
  <c r="Y268" i="2" s="1"/>
  <c r="V52" i="2"/>
  <c r="W52" i="2" s="1"/>
  <c r="X52" i="2" s="1"/>
  <c r="Y52" i="2" s="1"/>
  <c r="V897" i="2"/>
  <c r="W897" i="2" s="1"/>
  <c r="X897" i="2" s="1"/>
  <c r="Y897" i="2" s="1"/>
  <c r="V999" i="2"/>
  <c r="W999" i="2" s="1"/>
  <c r="X999" i="2" s="1"/>
  <c r="Y999" i="2" s="1"/>
  <c r="V875" i="2"/>
  <c r="W875" i="2" s="1"/>
  <c r="X875" i="2" s="1"/>
  <c r="Y875" i="2" s="1"/>
  <c r="V466" i="2"/>
  <c r="W466" i="2" s="1"/>
  <c r="V976" i="2"/>
  <c r="W976" i="2" s="1"/>
  <c r="X976" i="2" s="1"/>
  <c r="Y976" i="2" s="1"/>
  <c r="V780" i="2"/>
  <c r="W780" i="2" s="1"/>
  <c r="X780" i="2" s="1"/>
  <c r="Y780" i="2" s="1"/>
  <c r="V917" i="2"/>
  <c r="W917" i="2" s="1"/>
  <c r="X917" i="2" s="1"/>
  <c r="Y917" i="2" s="1"/>
  <c r="V1004" i="2"/>
  <c r="W1004" i="2" s="1"/>
  <c r="X1004" i="2" s="1"/>
  <c r="Y1004" i="2" s="1"/>
  <c r="V692" i="2"/>
  <c r="W692" i="2" s="1"/>
  <c r="X692" i="2" s="1"/>
  <c r="Y692" i="2" s="1"/>
  <c r="V340" i="2"/>
  <c r="W340" i="2" s="1"/>
  <c r="X340" i="2" s="1"/>
  <c r="Y340" i="2" s="1"/>
  <c r="V935" i="2"/>
  <c r="W935" i="2" s="1"/>
  <c r="X935" i="2" s="1"/>
  <c r="Y935" i="2" s="1"/>
  <c r="V774" i="2"/>
  <c r="W774" i="2" s="1"/>
  <c r="X774" i="2" s="1"/>
  <c r="Y774" i="2" s="1"/>
  <c r="V706" i="2"/>
  <c r="W706" i="2" s="1"/>
  <c r="X706" i="2" s="1"/>
  <c r="Y706" i="2" s="1"/>
  <c r="V317" i="2"/>
  <c r="W317" i="2" s="1"/>
  <c r="X317" i="2" s="1"/>
  <c r="Y317" i="2" s="1"/>
  <c r="V772" i="2"/>
  <c r="W772" i="2" s="1"/>
  <c r="X772" i="2" s="1"/>
  <c r="Y772" i="2" s="1"/>
  <c r="V1018" i="2"/>
  <c r="W1018" i="2" s="1"/>
  <c r="X1018" i="2" s="1"/>
  <c r="Y1018" i="2" s="1"/>
  <c r="V828" i="2"/>
  <c r="W828" i="2" s="1"/>
  <c r="X828" i="2" s="1"/>
  <c r="Y828" i="2" s="1"/>
  <c r="V959" i="2"/>
  <c r="W959" i="2" s="1"/>
  <c r="X959" i="2" s="1"/>
  <c r="V584" i="2"/>
  <c r="W584" i="2" s="1"/>
  <c r="X584" i="2" s="1"/>
  <c r="Y584" i="2" s="1"/>
  <c r="V804" i="2"/>
  <c r="W804" i="2" s="1"/>
  <c r="X804" i="2" s="1"/>
  <c r="Y804" i="2" s="1"/>
  <c r="V856" i="2"/>
  <c r="W856" i="2" s="1"/>
  <c r="X856" i="2" s="1"/>
  <c r="Y856" i="2" s="1"/>
  <c r="V464" i="2"/>
  <c r="W464" i="2" s="1"/>
  <c r="X464" i="2" s="1"/>
  <c r="Y464" i="2" s="1"/>
  <c r="V850" i="2"/>
  <c r="W850" i="2" s="1"/>
  <c r="X850" i="2" s="1"/>
  <c r="Y850" i="2" s="1"/>
  <c r="V868" i="2"/>
  <c r="W868" i="2" s="1"/>
  <c r="X868" i="2" s="1"/>
  <c r="Y868" i="2" s="1"/>
  <c r="V693" i="2"/>
  <c r="W693" i="2" s="1"/>
  <c r="X693" i="2" s="1"/>
  <c r="Y693" i="2" s="1"/>
  <c r="V632" i="2"/>
  <c r="W632" i="2" s="1"/>
  <c r="X632" i="2" s="1"/>
  <c r="Y632" i="2" s="1"/>
  <c r="V839" i="2"/>
  <c r="W839" i="2" s="1"/>
  <c r="X839" i="2" s="1"/>
  <c r="Y839" i="2" s="1"/>
  <c r="V1016" i="2"/>
  <c r="W1016" i="2" s="1"/>
  <c r="X1016" i="2" s="1"/>
  <c r="Y1016" i="2" s="1"/>
  <c r="V1031" i="2"/>
  <c r="W1031" i="2" s="1"/>
  <c r="X1031" i="2" s="1"/>
  <c r="Y1031" i="2" s="1"/>
  <c r="V1010" i="2"/>
  <c r="W1010" i="2" s="1"/>
  <c r="X1010" i="2" s="1"/>
  <c r="Y1010" i="2" s="1"/>
  <c r="V968" i="2"/>
  <c r="W968" i="2" s="1"/>
  <c r="X968" i="2" s="1"/>
  <c r="Y968" i="2" s="1"/>
  <c r="V36" i="2"/>
  <c r="W36" i="2" s="1"/>
  <c r="X36" i="2" s="1"/>
  <c r="Y36" i="2" s="1"/>
  <c r="V776" i="2"/>
  <c r="W776" i="2" s="1"/>
  <c r="X776" i="2" s="1"/>
  <c r="Y776" i="2" s="1"/>
  <c r="V764" i="2"/>
  <c r="W764" i="2" s="1"/>
  <c r="X764" i="2" s="1"/>
  <c r="Y764" i="2" s="1"/>
  <c r="V369" i="2"/>
  <c r="W369" i="2" s="1"/>
  <c r="X369" i="2" s="1"/>
  <c r="Y369" i="2" s="1"/>
  <c r="V824" i="2"/>
  <c r="V878" i="2"/>
  <c r="W878" i="2" s="1"/>
  <c r="X878" i="2" s="1"/>
  <c r="Y878" i="2" s="1"/>
  <c r="V898" i="2"/>
  <c r="W898" i="2" s="1"/>
  <c r="X898" i="2" s="1"/>
  <c r="Y898" i="2" s="1"/>
  <c r="V684" i="2"/>
  <c r="W684" i="2" s="1"/>
  <c r="X684" i="2" s="1"/>
  <c r="Y684" i="2" s="1"/>
  <c r="V862" i="2"/>
  <c r="W862" i="2" s="1"/>
  <c r="X862" i="2" s="1"/>
  <c r="Y862" i="2" s="1"/>
  <c r="V500" i="2"/>
  <c r="W500" i="2" s="1"/>
  <c r="X500" i="2" s="1"/>
  <c r="Y500" i="2" s="1"/>
  <c r="V564" i="2"/>
  <c r="W564" i="2" s="1"/>
  <c r="X564" i="2" s="1"/>
  <c r="Y564" i="2" s="1"/>
  <c r="V664" i="2"/>
  <c r="W664" i="2" s="1"/>
  <c r="X664" i="2" s="1"/>
  <c r="Y664" i="2" s="1"/>
  <c r="V927" i="2"/>
  <c r="W927" i="2" s="1"/>
  <c r="X927" i="2" s="1"/>
  <c r="Y927" i="2" s="1"/>
  <c r="V812" i="2"/>
  <c r="W812" i="2" s="1"/>
  <c r="X812" i="2" s="1"/>
  <c r="Y812" i="2" s="1"/>
  <c r="V798" i="2"/>
  <c r="W798" i="2" s="1"/>
  <c r="X798" i="2" s="1"/>
  <c r="Y798" i="2" s="1"/>
  <c r="V864" i="2"/>
  <c r="W864" i="2" s="1"/>
  <c r="X864" i="2" s="1"/>
  <c r="V426" i="2"/>
  <c r="W426" i="2" s="1"/>
  <c r="X426" i="2" s="1"/>
  <c r="Y426" i="2" s="1"/>
  <c r="W718" i="2"/>
  <c r="X718" i="2" s="1"/>
  <c r="Y718" i="2" s="1"/>
  <c r="V836" i="2"/>
  <c r="W836" i="2" s="1"/>
  <c r="X836" i="2" s="1"/>
  <c r="Y836" i="2" s="1"/>
  <c r="V974" i="2"/>
  <c r="W974" i="2" s="1"/>
  <c r="X974" i="2" s="1"/>
  <c r="Y974" i="2" s="1"/>
  <c r="V1035" i="2"/>
  <c r="V931" i="2"/>
  <c r="W931" i="2" s="1"/>
  <c r="X931" i="2" s="1"/>
  <c r="Y931" i="2" s="1"/>
  <c r="V1033" i="2"/>
  <c r="W1033" i="2" s="1"/>
  <c r="X1033" i="2" s="1"/>
  <c r="Y1033" i="2" s="1"/>
  <c r="V690" i="2"/>
  <c r="W690" i="2" s="1"/>
  <c r="X690" i="2" s="1"/>
  <c r="Y690" i="2" s="1"/>
  <c r="V614" i="2"/>
  <c r="W614" i="2" s="1"/>
  <c r="X614" i="2" s="1"/>
  <c r="Y614" i="2" s="1"/>
  <c r="V1006" i="2"/>
  <c r="W1006" i="2" s="1"/>
  <c r="X1006" i="2" s="1"/>
  <c r="Y1006" i="2" s="1"/>
  <c r="V902" i="2"/>
  <c r="W902" i="2" s="1"/>
  <c r="X902" i="2" s="1"/>
  <c r="Y902" i="2" s="1"/>
  <c r="V184" i="2"/>
  <c r="W184" i="2" s="1"/>
  <c r="X184" i="2" s="1"/>
  <c r="Y184" i="2" s="1"/>
  <c r="V154" i="2"/>
  <c r="W154" i="2" s="1"/>
  <c r="X154" i="2" s="1"/>
  <c r="Y154" i="2" s="1"/>
  <c r="V738" i="2"/>
  <c r="W738" i="2" s="1"/>
  <c r="X738" i="2" s="1"/>
  <c r="Y738" i="2" s="1"/>
  <c r="V921" i="2"/>
  <c r="W921" i="2" s="1"/>
  <c r="X921" i="2" s="1"/>
  <c r="Y921" i="2" s="1"/>
  <c r="V758" i="2"/>
  <c r="W758" i="2" s="1"/>
  <c r="X758" i="2" s="1"/>
  <c r="Y758" i="2" s="1"/>
  <c r="V874" i="2"/>
  <c r="W874" i="2" s="1"/>
  <c r="X874" i="2" s="1"/>
  <c r="Y874" i="2" s="1"/>
  <c r="V108" i="2"/>
  <c r="W108" i="2" s="1"/>
  <c r="X108" i="2" s="1"/>
  <c r="Y108" i="2" s="1"/>
  <c r="V237" i="2"/>
  <c r="W237" i="2" s="1"/>
  <c r="X237" i="2" s="1"/>
  <c r="Y237" i="2" s="1"/>
  <c r="V913" i="2"/>
  <c r="W913" i="2" s="1"/>
  <c r="X913" i="2" s="1"/>
  <c r="Y913" i="2" s="1"/>
  <c r="V165" i="2"/>
  <c r="W165" i="2" s="1"/>
  <c r="X165" i="2" s="1"/>
  <c r="Y165" i="2" s="1"/>
  <c r="V941" i="2"/>
  <c r="W941" i="2" s="1"/>
  <c r="X941" i="2" s="1"/>
  <c r="Y941" i="2" s="1"/>
  <c r="V1012" i="2"/>
  <c r="W1012" i="2" s="1"/>
  <c r="X1012" i="2" s="1"/>
  <c r="Y1012" i="2" s="1"/>
  <c r="V911" i="2"/>
  <c r="W911" i="2" s="1"/>
  <c r="X911" i="2" s="1"/>
  <c r="Y911" i="2" s="1"/>
  <c r="V710" i="2"/>
  <c r="W710" i="2" s="1"/>
  <c r="X710" i="2" s="1"/>
  <c r="Y710" i="2" s="1"/>
  <c r="W722" i="2"/>
  <c r="X722" i="2" s="1"/>
  <c r="Y722" i="2" s="1"/>
  <c r="V925" i="2"/>
  <c r="W925" i="2" s="1"/>
  <c r="X925" i="2" s="1"/>
  <c r="Y925" i="2" s="1"/>
  <c r="V906" i="2"/>
  <c r="W906" i="2" s="1"/>
  <c r="X906" i="2" s="1"/>
  <c r="Y906" i="2" s="1"/>
  <c r="V465" i="2"/>
  <c r="W465" i="2" s="1"/>
  <c r="X465" i="2" s="1"/>
  <c r="Y465" i="2" s="1"/>
  <c r="V1040" i="2"/>
  <c r="W1040" i="2" s="1"/>
  <c r="X1040" i="2" s="1"/>
  <c r="Y1040" i="2" s="1"/>
  <c r="V257" i="2"/>
  <c r="W257" i="2" s="1"/>
  <c r="X257" i="2" s="1"/>
  <c r="Y257" i="2" s="1"/>
  <c r="V882" i="2"/>
  <c r="W882" i="2" s="1"/>
  <c r="X882" i="2" s="1"/>
  <c r="Y882" i="2" s="1"/>
  <c r="V886" i="2"/>
  <c r="W886" i="2" s="1"/>
  <c r="X886" i="2" s="1"/>
  <c r="Y886" i="2" s="1"/>
  <c r="V259" i="2"/>
  <c r="W259" i="2" s="1"/>
  <c r="X259" i="2" s="1"/>
  <c r="Y259" i="2" s="1"/>
  <c r="V449" i="2"/>
  <c r="W449" i="2" s="1"/>
  <c r="X449" i="2" s="1"/>
  <c r="Y449" i="2" s="1"/>
  <c r="V1025" i="2"/>
  <c r="W1025" i="2" s="1"/>
  <c r="X1025" i="2" s="1"/>
  <c r="Y1025" i="2" s="1"/>
  <c r="V694" i="2"/>
  <c r="W694" i="2" s="1"/>
  <c r="X694" i="2" s="1"/>
  <c r="Y694" i="2" s="1"/>
  <c r="W726" i="2"/>
  <c r="X726" i="2" s="1"/>
  <c r="Y726" i="2" s="1"/>
  <c r="V814" i="2"/>
  <c r="W814" i="2" s="1"/>
  <c r="X814" i="2" s="1"/>
  <c r="Y814" i="2" s="1"/>
  <c r="V808" i="2"/>
  <c r="W808" i="2" s="1"/>
  <c r="X808" i="2" s="1"/>
  <c r="Y808" i="2" s="1"/>
  <c r="V348" i="2"/>
  <c r="W348" i="2" s="1"/>
  <c r="X348" i="2" s="1"/>
  <c r="Y348" i="2" s="1"/>
  <c r="V1013" i="2"/>
  <c r="V748" i="2"/>
  <c r="W748" i="2" s="1"/>
  <c r="X748" i="2" s="1"/>
  <c r="Y748" i="2" s="1"/>
  <c r="V873" i="2"/>
  <c r="W873" i="2" s="1"/>
  <c r="X873" i="2" s="1"/>
  <c r="Y873" i="2" s="1"/>
  <c r="W734" i="2"/>
  <c r="X734" i="2" s="1"/>
  <c r="Y734" i="2" s="1"/>
  <c r="V990" i="2"/>
  <c r="W990" i="2" s="1"/>
  <c r="X990" i="2" s="1"/>
  <c r="Y990" i="2" s="1"/>
  <c r="V796" i="2"/>
  <c r="W796" i="2" s="1"/>
  <c r="X796" i="2" s="1"/>
  <c r="Y796" i="2" s="1"/>
  <c r="V831" i="2"/>
  <c r="W831" i="2" s="1"/>
  <c r="X831" i="2" s="1"/>
  <c r="Y831" i="2" s="1"/>
  <c r="V883" i="2"/>
  <c r="W883" i="2" s="1"/>
  <c r="X883" i="2" s="1"/>
  <c r="Y883" i="2" s="1"/>
  <c r="V903" i="2"/>
  <c r="W903" i="2" s="1"/>
  <c r="X903" i="2" s="1"/>
  <c r="Y903" i="2" s="1"/>
  <c r="V881" i="2"/>
  <c r="W881" i="2" s="1"/>
  <c r="X881" i="2" s="1"/>
  <c r="Y881" i="2" s="1"/>
  <c r="V770" i="2"/>
  <c r="W770" i="2" s="1"/>
  <c r="X770" i="2" s="1"/>
  <c r="Y770" i="2" s="1"/>
  <c r="V956" i="2"/>
  <c r="W956" i="2" s="1"/>
  <c r="X956" i="2" s="1"/>
  <c r="Y956" i="2" s="1"/>
  <c r="V1027" i="2"/>
  <c r="W1027" i="2" s="1"/>
  <c r="X1027" i="2" s="1"/>
  <c r="Y1027" i="2" s="1"/>
  <c r="V573" i="2"/>
  <c r="W573" i="2" s="1"/>
  <c r="X573" i="2" s="1"/>
  <c r="Y573" i="2" s="1"/>
  <c r="V854" i="2"/>
  <c r="W854" i="2" s="1"/>
  <c r="X854" i="2" s="1"/>
  <c r="Y854" i="2" s="1"/>
  <c r="V933" i="2"/>
  <c r="W933" i="2" s="1"/>
  <c r="X933" i="2" s="1"/>
  <c r="Y933" i="2" s="1"/>
  <c r="V895" i="2"/>
  <c r="W895" i="2" s="1"/>
  <c r="X895" i="2" s="1"/>
  <c r="Y895" i="2" s="1"/>
  <c r="V528" i="2"/>
  <c r="W528" i="2" s="1"/>
  <c r="X528" i="2" s="1"/>
  <c r="Y528" i="2" s="1"/>
  <c r="W582" i="2"/>
  <c r="X582" i="2" s="1"/>
  <c r="V987" i="2"/>
  <c r="W987" i="2" s="1"/>
  <c r="X987" i="2" s="1"/>
  <c r="Y987" i="2" s="1"/>
  <c r="V689" i="2"/>
  <c r="W689" i="2" s="1"/>
  <c r="X689" i="2" s="1"/>
  <c r="Y689" i="2" s="1"/>
  <c r="V918" i="2"/>
  <c r="W918" i="2" s="1"/>
  <c r="X918" i="2" s="1"/>
  <c r="Y918" i="2" s="1"/>
  <c r="V861" i="2"/>
  <c r="V1039" i="2"/>
  <c r="W1039" i="2" s="1"/>
  <c r="X1039" i="2" s="1"/>
  <c r="Y1039" i="2" s="1"/>
  <c r="V949" i="2"/>
  <c r="W949" i="2" s="1"/>
  <c r="X949" i="2" s="1"/>
  <c r="Y949" i="2" s="1"/>
  <c r="V586" i="2"/>
  <c r="W586" i="2" s="1"/>
  <c r="X586" i="2" s="1"/>
  <c r="Y586" i="2" s="1"/>
  <c r="V1041" i="2"/>
  <c r="W1041" i="2" s="1"/>
  <c r="X1041" i="2" s="1"/>
  <c r="Y1041" i="2" s="1"/>
  <c r="V103" i="2"/>
  <c r="W103" i="2" s="1"/>
  <c r="X103" i="2" s="1"/>
  <c r="Y103" i="2" s="1"/>
  <c r="V802" i="2"/>
  <c r="W802" i="2" s="1"/>
  <c r="X802" i="2" s="1"/>
  <c r="Y802" i="2" s="1"/>
  <c r="V858" i="2"/>
  <c r="W858" i="2" s="1"/>
  <c r="X858" i="2" s="1"/>
  <c r="Y858" i="2" s="1"/>
  <c r="V838" i="2"/>
  <c r="W838" i="2" s="1"/>
  <c r="X838" i="2" s="1"/>
  <c r="Y838" i="2" s="1"/>
  <c r="V394" i="2"/>
  <c r="W394" i="2" s="1"/>
  <c r="X394" i="2" s="1"/>
  <c r="Y394" i="2" s="1"/>
  <c r="W790" i="2"/>
  <c r="X790" i="2" s="1"/>
  <c r="Y790" i="2" s="1"/>
  <c r="V121" i="2"/>
  <c r="W121" i="2" s="1"/>
  <c r="X121" i="2" s="1"/>
  <c r="Y121" i="2" s="1"/>
  <c r="V349" i="2"/>
  <c r="W349" i="2" s="1"/>
  <c r="X349" i="2" s="1"/>
  <c r="Y349" i="2" s="1"/>
  <c r="V678" i="2"/>
  <c r="W678" i="2" s="1"/>
  <c r="X678" i="2" s="1"/>
  <c r="V995" i="2"/>
  <c r="W995" i="2" s="1"/>
  <c r="X995" i="2" s="1"/>
  <c r="Y995" i="2" s="1"/>
  <c r="V61" i="2"/>
  <c r="W61" i="2" s="1"/>
  <c r="X61" i="2" s="1"/>
  <c r="Y61" i="2" s="1"/>
  <c r="V355" i="2"/>
  <c r="W355" i="2" s="1"/>
  <c r="X355" i="2" s="1"/>
  <c r="Y355" i="2" s="1"/>
  <c r="V732" i="2"/>
  <c r="W732" i="2" s="1"/>
  <c r="X732" i="2" s="1"/>
  <c r="Y732" i="2" s="1"/>
  <c r="V991" i="2"/>
  <c r="W991" i="2" s="1"/>
  <c r="V1021" i="2"/>
  <c r="W1021" i="2" s="1"/>
  <c r="X1021" i="2" s="1"/>
  <c r="Y1021" i="2" s="1"/>
  <c r="V714" i="2"/>
  <c r="W714" i="2" s="1"/>
  <c r="X714" i="2" s="1"/>
  <c r="Y714" i="2" s="1"/>
  <c r="V736" i="2"/>
  <c r="W736" i="2" s="1"/>
  <c r="X736" i="2" s="1"/>
  <c r="Y736" i="2" s="1"/>
  <c r="V810" i="2"/>
  <c r="W810" i="2" s="1"/>
  <c r="X810" i="2" s="1"/>
  <c r="Y810" i="2" s="1"/>
  <c r="V296" i="2"/>
  <c r="W296" i="2" s="1"/>
  <c r="X296" i="2" s="1"/>
  <c r="Y296" i="2" s="1"/>
  <c r="V998" i="2"/>
  <c r="W998" i="2" s="1"/>
  <c r="X998" i="2" s="1"/>
  <c r="Y998" i="2" s="1"/>
  <c r="V512" i="2"/>
  <c r="W512" i="2" s="1"/>
  <c r="X512" i="2" s="1"/>
  <c r="Y512" i="2" s="1"/>
  <c r="V702" i="2"/>
  <c r="W702" i="2" s="1"/>
  <c r="X702" i="2" s="1"/>
  <c r="Y702" i="2" s="1"/>
  <c r="V750" i="2"/>
  <c r="W750" i="2" s="1"/>
  <c r="X750" i="2" s="1"/>
  <c r="Y750" i="2" s="1"/>
  <c r="V383" i="2"/>
  <c r="W383" i="2" s="1"/>
  <c r="X383" i="2" s="1"/>
  <c r="Y383" i="2" s="1"/>
  <c r="V696" i="2"/>
  <c r="W696" i="2" s="1"/>
  <c r="X696" i="2" s="1"/>
  <c r="Y696" i="2" s="1"/>
  <c r="V453" i="2"/>
  <c r="W453" i="2" s="1"/>
  <c r="X453" i="2" s="1"/>
  <c r="Y453" i="2" s="1"/>
  <c r="V716" i="2"/>
  <c r="W716" i="2" s="1"/>
  <c r="X716" i="2" s="1"/>
  <c r="Y716" i="2" s="1"/>
  <c r="V711" i="2"/>
  <c r="W711" i="2" s="1"/>
  <c r="X711" i="2" s="1"/>
  <c r="Y711" i="2" s="1"/>
  <c r="V508" i="2"/>
  <c r="W508" i="2" s="1"/>
  <c r="X508" i="2" s="1"/>
  <c r="Y508" i="2" s="1"/>
  <c r="V399" i="2"/>
  <c r="W399" i="2" s="1"/>
  <c r="X399" i="2" s="1"/>
  <c r="Y399" i="2" s="1"/>
  <c r="V621" i="2"/>
  <c r="W621" i="2" s="1"/>
  <c r="X621" i="2" s="1"/>
  <c r="Y621" i="2" s="1"/>
  <c r="V151" i="2"/>
  <c r="W151" i="2" s="1"/>
  <c r="X151" i="2" s="1"/>
  <c r="Y151" i="2" s="1"/>
  <c r="V993" i="2"/>
  <c r="W993" i="2" s="1"/>
  <c r="X993" i="2" s="1"/>
  <c r="Y993" i="2" s="1"/>
  <c r="V894" i="2"/>
  <c r="W894" i="2" s="1"/>
  <c r="X894" i="2" s="1"/>
  <c r="Y894" i="2" s="1"/>
  <c r="V947" i="2"/>
  <c r="W947" i="2" s="1"/>
  <c r="X947" i="2" s="1"/>
  <c r="Y947" i="2" s="1"/>
  <c r="V285" i="2"/>
  <c r="W285" i="2" s="1"/>
  <c r="X285" i="2" s="1"/>
  <c r="Y285" i="2" s="1"/>
  <c r="V186" i="2"/>
  <c r="W186" i="2" s="1"/>
  <c r="X186" i="2" s="1"/>
  <c r="Y186" i="2" s="1"/>
  <c r="V207" i="2"/>
  <c r="W207" i="2" s="1"/>
  <c r="X207" i="2" s="1"/>
  <c r="Y207" i="2" s="1"/>
  <c r="W924" i="2"/>
  <c r="X924" i="2" s="1"/>
  <c r="Y924" i="2" s="1"/>
  <c r="V323" i="2"/>
  <c r="W323" i="2" s="1"/>
  <c r="X323" i="2" s="1"/>
  <c r="Y323" i="2" s="1"/>
  <c r="V885" i="2"/>
  <c r="W885" i="2" s="1"/>
  <c r="X885" i="2" s="1"/>
  <c r="Y885" i="2" s="1"/>
  <c r="V221" i="2"/>
  <c r="W221" i="2" s="1"/>
  <c r="X221" i="2" s="1"/>
  <c r="Y221" i="2" s="1"/>
  <c r="V249" i="2"/>
  <c r="W249" i="2" s="1"/>
  <c r="X249" i="2" s="1"/>
  <c r="Y249" i="2" s="1"/>
  <c r="V783" i="2"/>
  <c r="W783" i="2" s="1"/>
  <c r="X783" i="2" s="1"/>
  <c r="Y783" i="2" s="1"/>
  <c r="V89" i="2"/>
  <c r="W89" i="2" s="1"/>
  <c r="X89" i="2" s="1"/>
  <c r="Y89" i="2" s="1"/>
  <c r="V681" i="2"/>
  <c r="W681" i="2" s="1"/>
  <c r="X681" i="2" s="1"/>
  <c r="Y681" i="2" s="1"/>
  <c r="V1023" i="2"/>
  <c r="W1023" i="2" s="1"/>
  <c r="X1023" i="2" s="1"/>
  <c r="Y1023" i="2" s="1"/>
  <c r="V213" i="2"/>
  <c r="W213" i="2" s="1"/>
  <c r="X213" i="2" s="1"/>
  <c r="Y213" i="2" s="1"/>
  <c r="V472" i="2"/>
  <c r="V989" i="2"/>
  <c r="W989" i="2" s="1"/>
  <c r="X989" i="2" s="1"/>
  <c r="Y989" i="2" s="1"/>
  <c r="V233" i="2"/>
  <c r="W233" i="2" s="1"/>
  <c r="X233" i="2" s="1"/>
  <c r="Y233" i="2" s="1"/>
  <c r="V312" i="2"/>
  <c r="V994" i="2"/>
  <c r="W994" i="2" s="1"/>
  <c r="X994" i="2" s="1"/>
  <c r="Y994" i="2" s="1"/>
  <c r="V367" i="2"/>
  <c r="W367" i="2" s="1"/>
  <c r="X367" i="2" s="1"/>
  <c r="Y367" i="2" s="1"/>
  <c r="V951" i="2"/>
  <c r="W951" i="2" s="1"/>
  <c r="X951" i="2" s="1"/>
  <c r="Y951" i="2" s="1"/>
  <c r="V557" i="2"/>
  <c r="V400" i="2"/>
  <c r="W400" i="2" s="1"/>
  <c r="X400" i="2" s="1"/>
  <c r="Y400" i="2" s="1"/>
  <c r="V860" i="2"/>
  <c r="W860" i="2" s="1"/>
  <c r="X860" i="2" s="1"/>
  <c r="Y860" i="2" s="1"/>
  <c r="V145" i="2"/>
  <c r="W145" i="2" s="1"/>
  <c r="X145" i="2" s="1"/>
  <c r="Y145" i="2" s="1"/>
  <c r="V193" i="2"/>
  <c r="W193" i="2" s="1"/>
  <c r="X193" i="2" s="1"/>
  <c r="Y193" i="2" s="1"/>
  <c r="V757" i="2"/>
  <c r="W757" i="2" s="1"/>
  <c r="X757" i="2" s="1"/>
  <c r="Y757" i="2" s="1"/>
  <c r="V887" i="2"/>
  <c r="W887" i="2" s="1"/>
  <c r="X887" i="2" s="1"/>
  <c r="Y887" i="2" s="1"/>
  <c r="V410" i="2"/>
  <c r="W410" i="2" s="1"/>
  <c r="X410" i="2" s="1"/>
  <c r="Y410" i="2" s="1"/>
  <c r="V143" i="2"/>
  <c r="W143" i="2" s="1"/>
  <c r="X143" i="2" s="1"/>
  <c r="Y143" i="2" s="1"/>
  <c r="V541" i="2"/>
  <c r="W541" i="2" s="1"/>
  <c r="X541" i="2" s="1"/>
  <c r="Y541" i="2" s="1"/>
  <c r="V657" i="2"/>
  <c r="W657" i="2" s="1"/>
  <c r="X657" i="2" s="1"/>
  <c r="Y657" i="2" s="1"/>
  <c r="V735" i="2"/>
  <c r="W735" i="2" s="1"/>
  <c r="X735" i="2" s="1"/>
  <c r="Y735" i="2" s="1"/>
  <c r="V1002" i="2"/>
  <c r="W1002" i="2" s="1"/>
  <c r="X1002" i="2" s="1"/>
  <c r="Y1002" i="2" s="1"/>
  <c r="W217" i="2"/>
  <c r="X217" i="2" s="1"/>
  <c r="Y217" i="2" s="1"/>
  <c r="V385" i="2"/>
  <c r="W385" i="2" s="1"/>
  <c r="X385" i="2" s="1"/>
  <c r="Y385" i="2" s="1"/>
  <c r="V537" i="2"/>
  <c r="W537" i="2" s="1"/>
  <c r="X537" i="2" s="1"/>
  <c r="Y537" i="2" s="1"/>
  <c r="V857" i="2"/>
  <c r="W857" i="2" s="1"/>
  <c r="V187" i="2"/>
  <c r="W187" i="2" s="1"/>
  <c r="X187" i="2" s="1"/>
  <c r="Y187" i="2" s="1"/>
  <c r="V468" i="2"/>
  <c r="W468" i="2" s="1"/>
  <c r="X468" i="2" s="1"/>
  <c r="Y468" i="2" s="1"/>
  <c r="V896" i="2"/>
  <c r="W896" i="2" s="1"/>
  <c r="X896" i="2" s="1"/>
  <c r="Y896" i="2" s="1"/>
  <c r="V245" i="2"/>
  <c r="W245" i="2" s="1"/>
  <c r="X245" i="2" s="1"/>
  <c r="Y245" i="2" s="1"/>
  <c r="V723" i="2"/>
  <c r="W723" i="2" s="1"/>
  <c r="X723" i="2" s="1"/>
  <c r="Y723" i="2" s="1"/>
  <c r="V792" i="2"/>
  <c r="W792" i="2" s="1"/>
  <c r="X792" i="2" s="1"/>
  <c r="Y792" i="2" s="1"/>
  <c r="V1022" i="2"/>
  <c r="W1022" i="2" s="1"/>
  <c r="X1022" i="2" s="1"/>
  <c r="Y1022" i="2" s="1"/>
  <c r="V443" i="2"/>
  <c r="W443" i="2" s="1"/>
  <c r="X443" i="2" s="1"/>
  <c r="Y443" i="2" s="1"/>
  <c r="V746" i="2"/>
  <c r="W824" i="2"/>
  <c r="X824" i="2" s="1"/>
  <c r="Y824" i="2" s="1"/>
  <c r="V128" i="2"/>
  <c r="W128" i="2" s="1"/>
  <c r="V353" i="2"/>
  <c r="W353" i="2" s="1"/>
  <c r="X353" i="2" s="1"/>
  <c r="Y353" i="2" s="1"/>
  <c r="V273" i="2"/>
  <c r="W273" i="2" s="1"/>
  <c r="X273" i="2" s="1"/>
  <c r="Y273" i="2" s="1"/>
  <c r="V569" i="2"/>
  <c r="W569" i="2" s="1"/>
  <c r="V504" i="2"/>
  <c r="W504" i="2" s="1"/>
  <c r="X504" i="2" s="1"/>
  <c r="Y504" i="2" s="1"/>
  <c r="V568" i="2"/>
  <c r="W568" i="2" s="1"/>
  <c r="X568" i="2" s="1"/>
  <c r="Y568" i="2" s="1"/>
  <c r="V642" i="2"/>
  <c r="W642" i="2" s="1"/>
  <c r="V635" i="2"/>
  <c r="W635" i="2" s="1"/>
  <c r="X635" i="2" s="1"/>
  <c r="Y635" i="2" s="1"/>
  <c r="V328" i="2"/>
  <c r="W328" i="2" s="1"/>
  <c r="X328" i="2" s="1"/>
  <c r="Y328" i="2" s="1"/>
  <c r="V505" i="2"/>
  <c r="W505" i="2" s="1"/>
  <c r="X505" i="2" s="1"/>
  <c r="Y505" i="2" s="1"/>
  <c r="V243" i="2"/>
  <c r="W243" i="2" s="1"/>
  <c r="X243" i="2" s="1"/>
  <c r="Y243" i="2" s="1"/>
  <c r="V181" i="2"/>
  <c r="W181" i="2" s="1"/>
  <c r="X181" i="2" s="1"/>
  <c r="Y181" i="2" s="1"/>
  <c r="V595" i="2"/>
  <c r="W595" i="2" s="1"/>
  <c r="X595" i="2" s="1"/>
  <c r="Y595" i="2" s="1"/>
  <c r="V397" i="2"/>
  <c r="W397" i="2" s="1"/>
  <c r="X397" i="2" s="1"/>
  <c r="Y397" i="2" s="1"/>
  <c r="W53" i="2"/>
  <c r="X53" i="2" s="1"/>
  <c r="Y53" i="2" s="1"/>
  <c r="V380" i="2"/>
  <c r="W380" i="2" s="1"/>
  <c r="X380" i="2" s="1"/>
  <c r="Y380" i="2" s="1"/>
  <c r="V75" i="2"/>
  <c r="W75" i="2" s="1"/>
  <c r="X75" i="2" s="1"/>
  <c r="Y75" i="2" s="1"/>
  <c r="V673" i="2"/>
  <c r="W673" i="2" s="1"/>
  <c r="X673" i="2" s="1"/>
  <c r="Y673" i="2" s="1"/>
  <c r="V742" i="2"/>
  <c r="W742" i="2" s="1"/>
  <c r="X742" i="2" s="1"/>
  <c r="Y742" i="2" s="1"/>
  <c r="V137" i="2"/>
  <c r="W137" i="2" s="1"/>
  <c r="X137" i="2" s="1"/>
  <c r="Y137" i="2" s="1"/>
  <c r="V771" i="2"/>
  <c r="W771" i="2" s="1"/>
  <c r="X771" i="2" s="1"/>
  <c r="Y771" i="2" s="1"/>
  <c r="V786" i="2"/>
  <c r="W786" i="2" s="1"/>
  <c r="X786" i="2" s="1"/>
  <c r="Y786" i="2" s="1"/>
  <c r="V893" i="2"/>
  <c r="W893" i="2" s="1"/>
  <c r="X893" i="2" s="1"/>
  <c r="Y893" i="2" s="1"/>
  <c r="V919" i="2"/>
  <c r="W919" i="2" s="1"/>
  <c r="X919" i="2" s="1"/>
  <c r="Y919" i="2" s="1"/>
  <c r="V136" i="2"/>
  <c r="W136" i="2" s="1"/>
  <c r="X136" i="2" s="1"/>
  <c r="Y136" i="2" s="1"/>
  <c r="W346" i="2"/>
  <c r="X346" i="2" s="1"/>
  <c r="Y346" i="2" s="1"/>
  <c r="V815" i="2"/>
  <c r="W815" i="2" s="1"/>
  <c r="X815" i="2" s="1"/>
  <c r="Y815" i="2" s="1"/>
  <c r="V996" i="2"/>
  <c r="W996" i="2" s="1"/>
  <c r="V170" i="2"/>
  <c r="W170" i="2" s="1"/>
  <c r="X170" i="2" s="1"/>
  <c r="Y170" i="2" s="1"/>
  <c r="V250" i="2"/>
  <c r="W250" i="2" s="1"/>
  <c r="X250" i="2" s="1"/>
  <c r="Y250" i="2" s="1"/>
  <c r="V540" i="2"/>
  <c r="W540" i="2" s="1"/>
  <c r="X540" i="2" s="1"/>
  <c r="Y540" i="2" s="1"/>
  <c r="V460" i="2"/>
  <c r="V463" i="2"/>
  <c r="W463" i="2" s="1"/>
  <c r="X463" i="2" s="1"/>
  <c r="Y463" i="2" s="1"/>
  <c r="V932" i="2"/>
  <c r="W932" i="2" s="1"/>
  <c r="X932" i="2" s="1"/>
  <c r="Y932" i="2" s="1"/>
  <c r="W972" i="2"/>
  <c r="X972" i="2" s="1"/>
  <c r="Y972" i="2" s="1"/>
  <c r="V218" i="2"/>
  <c r="W218" i="2" s="1"/>
  <c r="X218" i="2" s="1"/>
  <c r="Y218" i="2" s="1"/>
  <c r="V240" i="2"/>
  <c r="W240" i="2" s="1"/>
  <c r="X240" i="2" s="1"/>
  <c r="Y240" i="2" s="1"/>
  <c r="V86" i="2"/>
  <c r="W86" i="2" s="1"/>
  <c r="X86" i="2" s="1"/>
  <c r="Y86" i="2" s="1"/>
  <c r="V442" i="2"/>
  <c r="W442" i="2" s="1"/>
  <c r="X442" i="2" s="1"/>
  <c r="Y442" i="2" s="1"/>
  <c r="V337" i="2"/>
  <c r="W337" i="2" s="1"/>
  <c r="X337" i="2" s="1"/>
  <c r="Y337" i="2" s="1"/>
  <c r="V417" i="2"/>
  <c r="W417" i="2" s="1"/>
  <c r="X417" i="2" s="1"/>
  <c r="Y417" i="2" s="1"/>
  <c r="V601" i="2"/>
  <c r="W601" i="2" s="1"/>
  <c r="X601" i="2" s="1"/>
  <c r="Y601" i="2" s="1"/>
  <c r="V907" i="2"/>
  <c r="W907" i="2" s="1"/>
  <c r="X907" i="2" s="1"/>
  <c r="Y907" i="2" s="1"/>
  <c r="V485" i="2"/>
  <c r="W485" i="2" s="1"/>
  <c r="X485" i="2" s="1"/>
  <c r="Y485" i="2" s="1"/>
  <c r="V387" i="2"/>
  <c r="W387" i="2" s="1"/>
  <c r="X387" i="2" s="1"/>
  <c r="Y387" i="2" s="1"/>
  <c r="V392" i="2"/>
  <c r="W392" i="2" s="1"/>
  <c r="X392" i="2" s="1"/>
  <c r="Y392" i="2" s="1"/>
  <c r="V454" i="2"/>
  <c r="W454" i="2" s="1"/>
  <c r="X454" i="2" s="1"/>
  <c r="Y454" i="2" s="1"/>
  <c r="V401" i="2"/>
  <c r="W401" i="2" s="1"/>
  <c r="X401" i="2" s="1"/>
  <c r="Y401" i="2" s="1"/>
  <c r="V891" i="2"/>
  <c r="W891" i="2" s="1"/>
  <c r="X891" i="2" s="1"/>
  <c r="Y891" i="2" s="1"/>
  <c r="V590" i="2"/>
  <c r="W590" i="2" s="1"/>
  <c r="X590" i="2" s="1"/>
  <c r="Y590" i="2" s="1"/>
  <c r="V123" i="2"/>
  <c r="W123" i="2" s="1"/>
  <c r="X123" i="2" s="1"/>
  <c r="Y123" i="2" s="1"/>
  <c r="V413" i="2"/>
  <c r="W413" i="2" s="1"/>
  <c r="X413" i="2" s="1"/>
  <c r="Y413" i="2" s="1"/>
  <c r="V888" i="2"/>
  <c r="W888" i="2" s="1"/>
  <c r="X888" i="2" s="1"/>
  <c r="Y888" i="2" s="1"/>
  <c r="V1043" i="2"/>
  <c r="W1043" i="2" s="1"/>
  <c r="X1043" i="2" s="1"/>
  <c r="Y1043" i="2" s="1"/>
  <c r="V176" i="2"/>
  <c r="V304" i="2"/>
  <c r="W304" i="2" s="1"/>
  <c r="X304" i="2" s="1"/>
  <c r="Y304" i="2" s="1"/>
  <c r="V153" i="2"/>
  <c r="W153" i="2" s="1"/>
  <c r="X153" i="2" s="1"/>
  <c r="Y153" i="2" s="1"/>
  <c r="V704" i="2"/>
  <c r="W704" i="2" s="1"/>
  <c r="X704" i="2" s="1"/>
  <c r="Y704" i="2" s="1"/>
  <c r="V962" i="2"/>
  <c r="W962" i="2" s="1"/>
  <c r="X962" i="2" s="1"/>
  <c r="Y962" i="2" s="1"/>
  <c r="V682" i="2"/>
  <c r="W682" i="2" s="1"/>
  <c r="X682" i="2" s="1"/>
  <c r="Y682" i="2" s="1"/>
  <c r="V32" i="2"/>
  <c r="W32" i="2" s="1"/>
  <c r="X32" i="2" s="1"/>
  <c r="Y32" i="2" s="1"/>
  <c r="V336" i="2"/>
  <c r="W336" i="2" s="1"/>
  <c r="X336" i="2" s="1"/>
  <c r="Y336" i="2" s="1"/>
  <c r="V28" i="2"/>
  <c r="W28" i="2" s="1"/>
  <c r="X28" i="2" s="1"/>
  <c r="Y28" i="2" s="1"/>
  <c r="V147" i="2"/>
  <c r="W147" i="2" s="1"/>
  <c r="X147" i="2" s="1"/>
  <c r="Y147" i="2" s="1"/>
  <c r="V253" i="2"/>
  <c r="W253" i="2" s="1"/>
  <c r="X253" i="2" s="1"/>
  <c r="Y253" i="2" s="1"/>
  <c r="V99" i="2"/>
  <c r="W99" i="2" s="1"/>
  <c r="X99" i="2" s="1"/>
  <c r="Y99" i="2" s="1"/>
  <c r="W319" i="2"/>
  <c r="X319" i="2" s="1"/>
  <c r="Y319" i="2" s="1"/>
  <c r="V686" i="2"/>
  <c r="W686" i="2" s="1"/>
  <c r="X686" i="2" s="1"/>
  <c r="Y686" i="2" s="1"/>
  <c r="V822" i="2"/>
  <c r="W822" i="2" s="1"/>
  <c r="X822" i="2" s="1"/>
  <c r="Y822" i="2" s="1"/>
  <c r="V169" i="2"/>
  <c r="W169" i="2" s="1"/>
  <c r="X169" i="2" s="1"/>
  <c r="Y169" i="2" s="1"/>
  <c r="V488" i="2"/>
  <c r="W488" i="2" s="1"/>
  <c r="X488" i="2" s="1"/>
  <c r="Y488" i="2" s="1"/>
  <c r="V536" i="2"/>
  <c r="W536" i="2" s="1"/>
  <c r="X536" i="2" s="1"/>
  <c r="Y536" i="2" s="1"/>
  <c r="V961" i="2"/>
  <c r="W961" i="2" s="1"/>
  <c r="X961" i="2" s="1"/>
  <c r="Y961" i="2" s="1"/>
  <c r="V525" i="2"/>
  <c r="W525" i="2" s="1"/>
  <c r="X525" i="2" s="1"/>
  <c r="Y525" i="2" s="1"/>
  <c r="V981" i="2"/>
  <c r="W981" i="2" s="1"/>
  <c r="X981" i="2" s="1"/>
  <c r="Y981" i="2" s="1"/>
  <c r="V41" i="2"/>
  <c r="W41" i="2" s="1"/>
  <c r="X41" i="2" s="1"/>
  <c r="Y41" i="2" s="1"/>
  <c r="V229" i="2"/>
  <c r="W229" i="2" s="1"/>
  <c r="X229" i="2" s="1"/>
  <c r="Y229" i="2" s="1"/>
  <c r="V483" i="2"/>
  <c r="W483" i="2" s="1"/>
  <c r="X483" i="2" s="1"/>
  <c r="Y483" i="2" s="1"/>
  <c r="V365" i="2"/>
  <c r="W365" i="2" s="1"/>
  <c r="X365" i="2" s="1"/>
  <c r="V491" i="2"/>
  <c r="W491" i="2" s="1"/>
  <c r="X491" i="2" s="1"/>
  <c r="Y491" i="2" s="1"/>
  <c r="V113" i="2"/>
  <c r="W113" i="2" s="1"/>
  <c r="X113" i="2" s="1"/>
  <c r="Y113" i="2" s="1"/>
  <c r="V161" i="2"/>
  <c r="W161" i="2" s="1"/>
  <c r="X161" i="2" s="1"/>
  <c r="Y161" i="2" s="1"/>
  <c r="V305" i="2"/>
  <c r="W305" i="2" s="1"/>
  <c r="X305" i="2" s="1"/>
  <c r="Y305" i="2" s="1"/>
  <c r="V756" i="2"/>
  <c r="W756" i="2" s="1"/>
  <c r="X756" i="2" s="1"/>
  <c r="Y756" i="2" s="1"/>
  <c r="V496" i="2"/>
  <c r="W496" i="2" s="1"/>
  <c r="X496" i="2" s="1"/>
  <c r="Y496" i="2" s="1"/>
  <c r="V552" i="2"/>
  <c r="W552" i="2" s="1"/>
  <c r="X552" i="2" s="1"/>
  <c r="Y552" i="2" s="1"/>
  <c r="V576" i="2"/>
  <c r="W576" i="2" s="1"/>
  <c r="X576" i="2" s="1"/>
  <c r="Y576" i="2" s="1"/>
  <c r="V227" i="2"/>
  <c r="W227" i="2" s="1"/>
  <c r="X227" i="2" s="1"/>
  <c r="Y227" i="2" s="1"/>
  <c r="V157" i="2"/>
  <c r="V578" i="2"/>
  <c r="W578" i="2" s="1"/>
  <c r="X578" i="2" s="1"/>
  <c r="Y578" i="2" s="1"/>
  <c r="V787" i="2"/>
  <c r="W787" i="2" s="1"/>
  <c r="X787" i="2" s="1"/>
  <c r="Y787" i="2" s="1"/>
  <c r="V600" i="2"/>
  <c r="W600" i="2" s="1"/>
  <c r="X600" i="2" s="1"/>
  <c r="Y600" i="2" s="1"/>
  <c r="V617" i="2"/>
  <c r="W617" i="2" s="1"/>
  <c r="X617" i="2" s="1"/>
  <c r="Y617" i="2" s="1"/>
  <c r="V649" i="2"/>
  <c r="W649" i="2" s="1"/>
  <c r="X649" i="2" s="1"/>
  <c r="Y649" i="2" s="1"/>
  <c r="V952" i="2"/>
  <c r="W952" i="2" s="1"/>
  <c r="X952" i="2" s="1"/>
  <c r="Y952" i="2" s="1"/>
  <c r="V997" i="2"/>
  <c r="W997" i="2" s="1"/>
  <c r="X997" i="2" s="1"/>
  <c r="Y997" i="2" s="1"/>
  <c r="V239" i="2"/>
  <c r="W239" i="2" s="1"/>
  <c r="X239" i="2" s="1"/>
  <c r="Y239" i="2" s="1"/>
  <c r="V524" i="2"/>
  <c r="W524" i="2" s="1"/>
  <c r="X524" i="2" s="1"/>
  <c r="Y524" i="2" s="1"/>
  <c r="V456" i="2"/>
  <c r="W456" i="2" s="1"/>
  <c r="X456" i="2" s="1"/>
  <c r="Y456" i="2" s="1"/>
  <c r="V724" i="2"/>
  <c r="W724" i="2" s="1"/>
  <c r="X724" i="2" s="1"/>
  <c r="Y724" i="2" s="1"/>
  <c r="V978" i="2"/>
  <c r="W978" i="2" s="1"/>
  <c r="X978" i="2" s="1"/>
  <c r="Y978" i="2" s="1"/>
  <c r="V646" i="2"/>
  <c r="W646" i="2" s="1"/>
  <c r="X646" i="2" s="1"/>
  <c r="Y646" i="2" s="1"/>
  <c r="V248" i="2"/>
  <c r="W248" i="2" s="1"/>
  <c r="X248" i="2" s="1"/>
  <c r="Y248" i="2" s="1"/>
  <c r="V523" i="2"/>
  <c r="W523" i="2" s="1"/>
  <c r="X523" i="2" s="1"/>
  <c r="Y523" i="2" s="1"/>
  <c r="V167" i="2"/>
  <c r="W167" i="2" s="1"/>
  <c r="X167" i="2" s="1"/>
  <c r="Y167" i="2" s="1"/>
  <c r="V231" i="2"/>
  <c r="W231" i="2" s="1"/>
  <c r="X231" i="2" s="1"/>
  <c r="Y231" i="2" s="1"/>
  <c r="V352" i="2"/>
  <c r="W352" i="2" s="1"/>
  <c r="X352" i="2" s="1"/>
  <c r="Y352" i="2" s="1"/>
  <c r="W844" i="2"/>
  <c r="X844" i="2" s="1"/>
  <c r="Y844" i="2" s="1"/>
  <c r="V351" i="2"/>
  <c r="W351" i="2" s="1"/>
  <c r="X351" i="2" s="1"/>
  <c r="Y351" i="2" s="1"/>
  <c r="W820" i="2"/>
  <c r="X820" i="2" s="1"/>
  <c r="Y820" i="2" s="1"/>
  <c r="V316" i="2"/>
  <c r="W316" i="2" s="1"/>
  <c r="X316" i="2" s="1"/>
  <c r="Y316" i="2" s="1"/>
  <c r="V209" i="2"/>
  <c r="W209" i="2" s="1"/>
  <c r="X209" i="2" s="1"/>
  <c r="Y209" i="2" s="1"/>
  <c r="V177" i="2"/>
  <c r="W177" i="2" s="1"/>
  <c r="X177" i="2" s="1"/>
  <c r="Y177" i="2" s="1"/>
  <c r="V224" i="2"/>
  <c r="W224" i="2" s="1"/>
  <c r="X224" i="2" s="1"/>
  <c r="Y224" i="2" s="1"/>
  <c r="V332" i="2"/>
  <c r="W332" i="2" s="1"/>
  <c r="X332" i="2" s="1"/>
  <c r="Y332" i="2" s="1"/>
  <c r="V344" i="2"/>
  <c r="W344" i="2" s="1"/>
  <c r="X344" i="2" s="1"/>
  <c r="Y344" i="2" s="1"/>
  <c r="V433" i="2"/>
  <c r="W433" i="2" s="1"/>
  <c r="X433" i="2" s="1"/>
  <c r="Y433" i="2" s="1"/>
  <c r="V493" i="2"/>
  <c r="W493" i="2" s="1"/>
  <c r="X493" i="2" s="1"/>
  <c r="Y493" i="2" s="1"/>
  <c r="V521" i="2"/>
  <c r="W521" i="2" s="1"/>
  <c r="X521" i="2" s="1"/>
  <c r="Y521" i="2" s="1"/>
  <c r="V549" i="2"/>
  <c r="W549" i="2" s="1"/>
  <c r="X549" i="2" s="1"/>
  <c r="Y549" i="2" s="1"/>
  <c r="V477" i="2"/>
  <c r="W477" i="2" s="1"/>
  <c r="X477" i="2" s="1"/>
  <c r="Y477" i="2" s="1"/>
  <c r="V633" i="2"/>
  <c r="W633" i="2" s="1"/>
  <c r="X633" i="2" s="1"/>
  <c r="Y633" i="2" s="1"/>
  <c r="V38" i="2"/>
  <c r="W38" i="2" s="1"/>
  <c r="X38" i="2" s="1"/>
  <c r="Y38" i="2" s="1"/>
  <c r="V70" i="2"/>
  <c r="W70" i="2" s="1"/>
  <c r="X70" i="2" s="1"/>
  <c r="Y70" i="2" s="1"/>
  <c r="V356" i="2"/>
  <c r="W356" i="2" s="1"/>
  <c r="X356" i="2" s="1"/>
  <c r="Y356" i="2" s="1"/>
  <c r="V818" i="2"/>
  <c r="W818" i="2" s="1"/>
  <c r="X818" i="2" s="1"/>
  <c r="Y818" i="2" s="1"/>
  <c r="V232" i="2"/>
  <c r="W232" i="2" s="1"/>
  <c r="X232" i="2" s="1"/>
  <c r="Y232" i="2" s="1"/>
  <c r="V751" i="2"/>
  <c r="W751" i="2" s="1"/>
  <c r="X751" i="2" s="1"/>
  <c r="Y751" i="2" s="1"/>
  <c r="V767" i="2"/>
  <c r="W767" i="2" s="1"/>
  <c r="X767" i="2" s="1"/>
  <c r="Y767" i="2" s="1"/>
  <c r="V867" i="2"/>
  <c r="W867" i="2" s="1"/>
  <c r="X867" i="2" s="1"/>
  <c r="Y867" i="2" s="1"/>
  <c r="V315" i="2"/>
  <c r="W315" i="2" s="1"/>
  <c r="X315" i="2" s="1"/>
  <c r="Y315" i="2" s="1"/>
  <c r="V120" i="2"/>
  <c r="W120" i="2" s="1"/>
  <c r="X120" i="2" s="1"/>
  <c r="Y120" i="2" s="1"/>
  <c r="V127" i="2"/>
  <c r="W127" i="2" s="1"/>
  <c r="X127" i="2" s="1"/>
  <c r="Y127" i="2" s="1"/>
  <c r="V191" i="2"/>
  <c r="W191" i="2" s="1"/>
  <c r="X191" i="2" s="1"/>
  <c r="Y191" i="2" s="1"/>
  <c r="W272" i="2"/>
  <c r="X272" i="2" s="1"/>
  <c r="Y272" i="2" s="1"/>
  <c r="V509" i="2"/>
  <c r="W509" i="2" s="1"/>
  <c r="X509" i="2" s="1"/>
  <c r="Y509" i="2" s="1"/>
  <c r="V1000" i="2"/>
  <c r="W1000" i="2" s="1"/>
  <c r="X1000" i="2" s="1"/>
  <c r="Y1000" i="2" s="1"/>
  <c r="V889" i="2"/>
  <c r="W889" i="2" s="1"/>
  <c r="X889" i="2" s="1"/>
  <c r="Y889" i="2" s="1"/>
  <c r="V76" i="2"/>
  <c r="W76" i="2" s="1"/>
  <c r="X76" i="2" s="1"/>
  <c r="Y76" i="2" s="1"/>
  <c r="V730" i="2"/>
  <c r="W730" i="2" s="1"/>
  <c r="X730" i="2" s="1"/>
  <c r="Y730" i="2" s="1"/>
  <c r="V335" i="2"/>
  <c r="W335" i="2" s="1"/>
  <c r="X335" i="2" s="1"/>
  <c r="Y335" i="2" s="1"/>
  <c r="V720" i="2"/>
  <c r="W720" i="2" s="1"/>
  <c r="X720" i="2" s="1"/>
  <c r="Y720" i="2" s="1"/>
  <c r="V321" i="2"/>
  <c r="W321" i="2" s="1"/>
  <c r="X321" i="2" s="1"/>
  <c r="Y321" i="2" s="1"/>
  <c r="V414" i="2"/>
  <c r="W414" i="2" s="1"/>
  <c r="X414" i="2" s="1"/>
  <c r="Y414" i="2" s="1"/>
  <c r="V507" i="2"/>
  <c r="W507" i="2" s="1"/>
  <c r="X507" i="2" s="1"/>
  <c r="Y507" i="2" s="1"/>
  <c r="V347" i="2"/>
  <c r="W347" i="2" s="1"/>
  <c r="X347" i="2" s="1"/>
  <c r="Y347" i="2" s="1"/>
  <c r="V339" i="2"/>
  <c r="W339" i="2" s="1"/>
  <c r="X339" i="2" s="1"/>
  <c r="Y339" i="2" s="1"/>
  <c r="V687" i="2"/>
  <c r="W687" i="2" s="1"/>
  <c r="X687" i="2" s="1"/>
  <c r="Y687" i="2" s="1"/>
  <c r="V728" i="2"/>
  <c r="W728" i="2" s="1"/>
  <c r="X728" i="2" s="1"/>
  <c r="Y728" i="2" s="1"/>
  <c r="V876" i="2"/>
  <c r="W876" i="2" s="1"/>
  <c r="X876" i="2" s="1"/>
  <c r="Y876" i="2" s="1"/>
  <c r="V908" i="2"/>
  <c r="W908" i="2" s="1"/>
  <c r="X908" i="2" s="1"/>
  <c r="Y908" i="2" s="1"/>
  <c r="V235" i="2"/>
  <c r="W235" i="2" s="1"/>
  <c r="X235" i="2" s="1"/>
  <c r="Y235" i="2" s="1"/>
  <c r="V333" i="2"/>
  <c r="W333" i="2" s="1"/>
  <c r="X333" i="2" s="1"/>
  <c r="Y333" i="2" s="1"/>
  <c r="V314" i="2"/>
  <c r="W314" i="2" s="1"/>
  <c r="X314" i="2" s="1"/>
  <c r="Y314" i="2" s="1"/>
  <c r="V440" i="2"/>
  <c r="W440" i="2" s="1"/>
  <c r="X440" i="2" s="1"/>
  <c r="Y440" i="2" s="1"/>
  <c r="V455" i="2"/>
  <c r="W455" i="2" s="1"/>
  <c r="X455" i="2" s="1"/>
  <c r="Y455" i="2" s="1"/>
  <c r="V928" i="2"/>
  <c r="W928" i="2" s="1"/>
  <c r="X928" i="2" s="1"/>
  <c r="Y928" i="2" s="1"/>
  <c r="V301" i="2"/>
  <c r="W301" i="2" s="1"/>
  <c r="X301" i="2" s="1"/>
  <c r="Y301" i="2" s="1"/>
  <c r="V364" i="2"/>
  <c r="W364" i="2" s="1"/>
  <c r="X364" i="2" s="1"/>
  <c r="Y364" i="2" s="1"/>
  <c r="V162" i="2"/>
  <c r="W162" i="2" s="1"/>
  <c r="X162" i="2" s="1"/>
  <c r="V405" i="2"/>
  <c r="W405" i="2" s="1"/>
  <c r="X405" i="2" s="1"/>
  <c r="Y405" i="2" s="1"/>
  <c r="V566" i="2"/>
  <c r="W566" i="2" s="1"/>
  <c r="X566" i="2" s="1"/>
  <c r="Y566" i="2" s="1"/>
  <c r="V688" i="2"/>
  <c r="W688" i="2" s="1"/>
  <c r="X688" i="2" s="1"/>
  <c r="Y688" i="2" s="1"/>
  <c r="V1008" i="2"/>
  <c r="W1008" i="2" s="1"/>
  <c r="V68" i="2"/>
  <c r="W68" i="2" s="1"/>
  <c r="X68" i="2" s="1"/>
  <c r="Y68" i="2" s="1"/>
  <c r="V451" i="2"/>
  <c r="W451" i="2" s="1"/>
  <c r="X451" i="2" s="1"/>
  <c r="Y451" i="2" s="1"/>
  <c r="V852" i="2"/>
  <c r="W852" i="2" s="1"/>
  <c r="X852" i="2" s="1"/>
  <c r="Y852" i="2" s="1"/>
  <c r="V915" i="2"/>
  <c r="W915" i="2" s="1"/>
  <c r="X915" i="2" s="1"/>
  <c r="Y915" i="2" s="1"/>
  <c r="V923" i="2"/>
  <c r="W923" i="2" s="1"/>
  <c r="X923" i="2" s="1"/>
  <c r="Y923" i="2" s="1"/>
  <c r="V92" i="2"/>
  <c r="W92" i="2" s="1"/>
  <c r="X92" i="2" s="1"/>
  <c r="Y92" i="2" s="1"/>
  <c r="V645" i="2"/>
  <c r="W645" i="2" s="1"/>
  <c r="X645" i="2" s="1"/>
  <c r="Y645" i="2" s="1"/>
  <c r="V625" i="2"/>
  <c r="W625" i="2" s="1"/>
  <c r="X625" i="2" s="1"/>
  <c r="Y625" i="2" s="1"/>
  <c r="V985" i="2"/>
  <c r="W985" i="2" s="1"/>
  <c r="X985" i="2" s="1"/>
  <c r="Y985" i="2" s="1"/>
  <c r="V1046" i="2"/>
  <c r="W1046" i="2" s="1"/>
  <c r="X1046" i="2" s="1"/>
  <c r="Y1046" i="2" s="1"/>
  <c r="V284" i="2"/>
  <c r="W284" i="2" s="1"/>
  <c r="X284" i="2" s="1"/>
  <c r="Y284" i="2" s="1"/>
  <c r="V840" i="2"/>
  <c r="W840" i="2" s="1"/>
  <c r="X840" i="2" s="1"/>
  <c r="Y840" i="2" s="1"/>
  <c r="V329" i="2"/>
  <c r="W329" i="2" s="1"/>
  <c r="X329" i="2" s="1"/>
  <c r="Y329" i="2" s="1"/>
  <c r="V144" i="2"/>
  <c r="W144" i="2" s="1"/>
  <c r="X144" i="2" s="1"/>
  <c r="Y144" i="2" s="1"/>
  <c r="V175" i="2"/>
  <c r="W175" i="2" s="1"/>
  <c r="X175" i="2" s="1"/>
  <c r="Y175" i="2" s="1"/>
  <c r="V412" i="2"/>
  <c r="W412" i="2" s="1"/>
  <c r="X412" i="2" s="1"/>
  <c r="Y412" i="2" s="1"/>
  <c r="V424" i="2"/>
  <c r="W424" i="2" s="1"/>
  <c r="X424" i="2" s="1"/>
  <c r="Y424" i="2" s="1"/>
  <c r="V185" i="2"/>
  <c r="W185" i="2" s="1"/>
  <c r="X185" i="2" s="1"/>
  <c r="Y185" i="2" s="1"/>
  <c r="V502" i="2"/>
  <c r="W502" i="2" s="1"/>
  <c r="X502" i="2" s="1"/>
  <c r="Y502" i="2" s="1"/>
  <c r="V534" i="2"/>
  <c r="W534" i="2" s="1"/>
  <c r="X534" i="2" s="1"/>
  <c r="Y534" i="2" s="1"/>
  <c r="V105" i="2"/>
  <c r="W105" i="2" s="1"/>
  <c r="X105" i="2" s="1"/>
  <c r="Y105" i="2" s="1"/>
  <c r="V368" i="2"/>
  <c r="W368" i="2" s="1"/>
  <c r="X368" i="2" s="1"/>
  <c r="Y368" i="2" s="1"/>
  <c r="V983" i="2"/>
  <c r="W983" i="2" s="1"/>
  <c r="V194" i="2"/>
  <c r="W194" i="2" s="1"/>
  <c r="X194" i="2" s="1"/>
  <c r="Y194" i="2" s="1"/>
  <c r="V409" i="2"/>
  <c r="W409" i="2" s="1"/>
  <c r="X409" i="2" s="1"/>
  <c r="Y409" i="2" s="1"/>
  <c r="V408" i="2"/>
  <c r="W408" i="2" s="1"/>
  <c r="X408" i="2" s="1"/>
  <c r="Y408" i="2" s="1"/>
  <c r="Q157" i="2"/>
  <c r="V299" i="2"/>
  <c r="W299" i="2" s="1"/>
  <c r="X299" i="2" s="1"/>
  <c r="Y299" i="2" s="1"/>
  <c r="V445" i="2"/>
  <c r="W445" i="2" s="1"/>
  <c r="X445" i="2" s="1"/>
  <c r="Y445" i="2" s="1"/>
  <c r="V596" i="2"/>
  <c r="W596" i="2" s="1"/>
  <c r="X596" i="2" s="1"/>
  <c r="Y596" i="2" s="1"/>
  <c r="V660" i="2"/>
  <c r="W660" i="2" s="1"/>
  <c r="X660" i="2" s="1"/>
  <c r="Y660" i="2" s="1"/>
  <c r="X138" i="2"/>
  <c r="Y138" i="2" s="1"/>
  <c r="V139" i="2"/>
  <c r="W139" i="2" s="1"/>
  <c r="X139" i="2" s="1"/>
  <c r="Y139" i="2" s="1"/>
  <c r="V427" i="2"/>
  <c r="W427" i="2" s="1"/>
  <c r="X427" i="2" s="1"/>
  <c r="Y427" i="2" s="1"/>
  <c r="V827" i="2"/>
  <c r="W827" i="2" s="1"/>
  <c r="X827" i="2" s="1"/>
  <c r="Y827" i="2" s="1"/>
  <c r="W957" i="2"/>
  <c r="X957" i="2" s="1"/>
  <c r="Y957" i="2" s="1"/>
  <c r="V318" i="2"/>
  <c r="W318" i="2" s="1"/>
  <c r="X318" i="2" s="1"/>
  <c r="Y318" i="2" s="1"/>
  <c r="V100" i="2"/>
  <c r="W100" i="2" s="1"/>
  <c r="X100" i="2" s="1"/>
  <c r="Y100" i="2" s="1"/>
  <c r="V118" i="2"/>
  <c r="W118" i="2" s="1"/>
  <c r="X118" i="2" s="1"/>
  <c r="Y118" i="2" s="1"/>
  <c r="V260" i="2"/>
  <c r="W260" i="2" s="1"/>
  <c r="X260" i="2" s="1"/>
  <c r="Y260" i="2" s="1"/>
  <c r="V571" i="2"/>
  <c r="W571" i="2" s="1"/>
  <c r="X571" i="2" s="1"/>
  <c r="Y571" i="2" s="1"/>
  <c r="V588" i="2"/>
  <c r="W588" i="2" s="1"/>
  <c r="X588" i="2" s="1"/>
  <c r="Y588" i="2" s="1"/>
  <c r="V471" i="2"/>
  <c r="W471" i="2" s="1"/>
  <c r="X471" i="2" s="1"/>
  <c r="Y471" i="2" s="1"/>
  <c r="V479" i="2"/>
  <c r="W479" i="2" s="1"/>
  <c r="X479" i="2" s="1"/>
  <c r="Y479" i="2" s="1"/>
  <c r="V487" i="2"/>
  <c r="W487" i="2" s="1"/>
  <c r="X487" i="2" s="1"/>
  <c r="Y487" i="2" s="1"/>
  <c r="V484" i="2"/>
  <c r="W484" i="2" s="1"/>
  <c r="X484" i="2" s="1"/>
  <c r="Y484" i="2" s="1"/>
  <c r="V677" i="2"/>
  <c r="W677" i="2" s="1"/>
  <c r="X677" i="2" s="1"/>
  <c r="Y677" i="2" s="1"/>
  <c r="V846" i="2"/>
  <c r="W846" i="2" s="1"/>
  <c r="X846" i="2" s="1"/>
  <c r="Y846" i="2" s="1"/>
  <c r="V264" i="2"/>
  <c r="W264" i="2" s="1"/>
  <c r="X264" i="2" s="1"/>
  <c r="Y264" i="2" s="1"/>
  <c r="V393" i="2"/>
  <c r="W393" i="2" s="1"/>
  <c r="X393" i="2" s="1"/>
  <c r="Y393" i="2" s="1"/>
  <c r="W415" i="2"/>
  <c r="X415" i="2" s="1"/>
  <c r="Y415" i="2" s="1"/>
  <c r="V450" i="2"/>
  <c r="W450" i="2" s="1"/>
  <c r="X450" i="2" s="1"/>
  <c r="Y450" i="2" s="1"/>
  <c r="V618" i="2"/>
  <c r="W618" i="2" s="1"/>
  <c r="X618" i="2" s="1"/>
  <c r="Y618" i="2" s="1"/>
  <c r="V421" i="2"/>
  <c r="W421" i="2" s="1"/>
  <c r="X421" i="2" s="1"/>
  <c r="Y421" i="2" s="1"/>
  <c r="V522" i="2"/>
  <c r="W522" i="2" s="1"/>
  <c r="X522" i="2" s="1"/>
  <c r="Y522" i="2" s="1"/>
  <c r="V833" i="2"/>
  <c r="W833" i="2" s="1"/>
  <c r="X833" i="2" s="1"/>
  <c r="Y833" i="2" s="1"/>
  <c r="V168" i="2"/>
  <c r="W168" i="2" s="1"/>
  <c r="X168" i="2" s="1"/>
  <c r="Y168" i="2" s="1"/>
  <c r="V241" i="2"/>
  <c r="W241" i="2" s="1"/>
  <c r="X241" i="2" s="1"/>
  <c r="Y241" i="2" s="1"/>
  <c r="V495" i="2"/>
  <c r="W495" i="2" s="1"/>
  <c r="X495" i="2" s="1"/>
  <c r="Y495" i="2" s="1"/>
  <c r="V503" i="2"/>
  <c r="W503" i="2" s="1"/>
  <c r="X503" i="2" s="1"/>
  <c r="Y503" i="2" s="1"/>
  <c r="V511" i="2"/>
  <c r="W511" i="2" s="1"/>
  <c r="X511" i="2" s="1"/>
  <c r="Y511" i="2" s="1"/>
  <c r="V519" i="2"/>
  <c r="W519" i="2" s="1"/>
  <c r="X519" i="2" s="1"/>
  <c r="Y519" i="2" s="1"/>
  <c r="V527" i="2"/>
  <c r="W527" i="2" s="1"/>
  <c r="X527" i="2" s="1"/>
  <c r="Y527" i="2" s="1"/>
  <c r="V535" i="2"/>
  <c r="W535" i="2" s="1"/>
  <c r="X535" i="2" s="1"/>
  <c r="Y535" i="2" s="1"/>
  <c r="V543" i="2"/>
  <c r="W543" i="2" s="1"/>
  <c r="X543" i="2" s="1"/>
  <c r="Y543" i="2" s="1"/>
  <c r="V551" i="2"/>
  <c r="W551" i="2" s="1"/>
  <c r="X551" i="2" s="1"/>
  <c r="Y551" i="2" s="1"/>
  <c r="V559" i="2"/>
  <c r="W559" i="2" s="1"/>
  <c r="X559" i="2" s="1"/>
  <c r="Y559" i="2" s="1"/>
  <c r="V567" i="2"/>
  <c r="W567" i="2" s="1"/>
  <c r="X567" i="2" s="1"/>
  <c r="Y567" i="2" s="1"/>
  <c r="V575" i="2"/>
  <c r="W575" i="2" s="1"/>
  <c r="X575" i="2" s="1"/>
  <c r="Y575" i="2" s="1"/>
  <c r="V628" i="2"/>
  <c r="W628" i="2" s="1"/>
  <c r="X628" i="2" s="1"/>
  <c r="Y628" i="2" s="1"/>
  <c r="V807" i="2"/>
  <c r="W807" i="2" s="1"/>
  <c r="X807" i="2" s="1"/>
  <c r="Y807" i="2" s="1"/>
  <c r="V871" i="2"/>
  <c r="W871" i="2" s="1"/>
  <c r="X871" i="2" s="1"/>
  <c r="Y871" i="2" s="1"/>
  <c r="V892" i="2"/>
  <c r="W892" i="2" s="1"/>
  <c r="X892" i="2" s="1"/>
  <c r="Y892" i="2" s="1"/>
  <c r="V56" i="2"/>
  <c r="W56" i="2" s="1"/>
  <c r="X56" i="2" s="1"/>
  <c r="Y56" i="2" s="1"/>
  <c r="V269" i="2"/>
  <c r="W269" i="2" s="1"/>
  <c r="X269" i="2" s="1"/>
  <c r="Y269" i="2" s="1"/>
  <c r="V166" i="2"/>
  <c r="W166" i="2" s="1"/>
  <c r="X166" i="2" s="1"/>
  <c r="Y166" i="2" s="1"/>
  <c r="V266" i="2"/>
  <c r="W266" i="2" s="1"/>
  <c r="X266" i="2" s="1"/>
  <c r="Y266" i="2" s="1"/>
  <c r="V679" i="2"/>
  <c r="W679" i="2" s="1"/>
  <c r="X679" i="2" s="1"/>
  <c r="Y679" i="2" s="1"/>
  <c r="V727" i="2"/>
  <c r="W727" i="2" s="1"/>
  <c r="X727" i="2" s="1"/>
  <c r="Y727" i="2" s="1"/>
  <c r="V419" i="2"/>
  <c r="W419" i="2" s="1"/>
  <c r="X419" i="2" s="1"/>
  <c r="Y419" i="2" s="1"/>
  <c r="V594" i="2"/>
  <c r="W594" i="2" s="1"/>
  <c r="X594" i="2" s="1"/>
  <c r="Y594" i="2" s="1"/>
  <c r="V391" i="2"/>
  <c r="W391" i="2" s="1"/>
  <c r="X391" i="2" s="1"/>
  <c r="Y391" i="2" s="1"/>
  <c r="V708" i="2"/>
  <c r="W708" i="2" s="1"/>
  <c r="X708" i="2" s="1"/>
  <c r="Y708" i="2" s="1"/>
  <c r="V244" i="2"/>
  <c r="W244" i="2" s="1"/>
  <c r="X244" i="2" s="1"/>
  <c r="Y244" i="2" s="1"/>
  <c r="V116" i="2"/>
  <c r="W116" i="2" s="1"/>
  <c r="X116" i="2" s="1"/>
  <c r="Y116" i="2" s="1"/>
  <c r="W472" i="2"/>
  <c r="X472" i="2" s="1"/>
  <c r="Y472" i="2" s="1"/>
  <c r="V360" i="2"/>
  <c r="W360" i="2" s="1"/>
  <c r="X360" i="2" s="1"/>
  <c r="Y360" i="2" s="1"/>
  <c r="V553" i="2"/>
  <c r="W553" i="2" s="1"/>
  <c r="X553" i="2" s="1"/>
  <c r="Y553" i="2" s="1"/>
  <c r="V685" i="2"/>
  <c r="W685" i="2" s="1"/>
  <c r="X685" i="2" s="1"/>
  <c r="Y685" i="2" s="1"/>
  <c r="V934" i="2"/>
  <c r="W934" i="2" s="1"/>
  <c r="X934" i="2" s="1"/>
  <c r="Y934" i="2" s="1"/>
  <c r="V986" i="2"/>
  <c r="W986" i="2" s="1"/>
  <c r="X986" i="2" s="1"/>
  <c r="Y986" i="2" s="1"/>
  <c r="V133" i="2"/>
  <c r="W133" i="2" s="1"/>
  <c r="X133" i="2" s="1"/>
  <c r="Y133" i="2" s="1"/>
  <c r="V111" i="2"/>
  <c r="W111" i="2" s="1"/>
  <c r="X111" i="2" s="1"/>
  <c r="Y111" i="2" s="1"/>
  <c r="V234" i="2"/>
  <c r="W234" i="2" s="1"/>
  <c r="X234" i="2" s="1"/>
  <c r="Y234" i="2" s="1"/>
  <c r="V255" i="2"/>
  <c r="W255" i="2" s="1"/>
  <c r="X255" i="2" s="1"/>
  <c r="Y255" i="2" s="1"/>
  <c r="W330" i="2"/>
  <c r="X330" i="2" s="1"/>
  <c r="Y330" i="2" s="1"/>
  <c r="V480" i="2"/>
  <c r="W480" i="2" s="1"/>
  <c r="X480" i="2" s="1"/>
  <c r="Y480" i="2" s="1"/>
  <c r="V520" i="2"/>
  <c r="W520" i="2" s="1"/>
  <c r="X520" i="2" s="1"/>
  <c r="Y520" i="2" s="1"/>
  <c r="V544" i="2"/>
  <c r="W544" i="2" s="1"/>
  <c r="X544" i="2" s="1"/>
  <c r="Y544" i="2" s="1"/>
  <c r="V560" i="2"/>
  <c r="W560" i="2" s="1"/>
  <c r="X560" i="2" s="1"/>
  <c r="Y560" i="2" s="1"/>
  <c r="V782" i="2"/>
  <c r="W782" i="2" s="1"/>
  <c r="X782" i="2" s="1"/>
  <c r="Y782" i="2" s="1"/>
  <c r="V845" i="2"/>
  <c r="W845" i="2" s="1"/>
  <c r="X845" i="2" s="1"/>
  <c r="Y845" i="2" s="1"/>
  <c r="V1003" i="2"/>
  <c r="W1003" i="2" s="1"/>
  <c r="X1003" i="2" s="1"/>
  <c r="Y1003" i="2" s="1"/>
  <c r="V806" i="2"/>
  <c r="W806" i="2" s="1"/>
  <c r="X806" i="2" s="1"/>
  <c r="Y806" i="2" s="1"/>
  <c r="V109" i="2"/>
  <c r="W109" i="2" s="1"/>
  <c r="X109" i="2" s="1"/>
  <c r="Y109" i="2" s="1"/>
  <c r="V261" i="2"/>
  <c r="W261" i="2" s="1"/>
  <c r="X261" i="2" s="1"/>
  <c r="Y261" i="2" s="1"/>
  <c r="V281" i="2"/>
  <c r="W281" i="2" s="1"/>
  <c r="X281" i="2" s="1"/>
  <c r="Y281" i="2" s="1"/>
  <c r="V357" i="2"/>
  <c r="W357" i="2" s="1"/>
  <c r="X357" i="2" s="1"/>
  <c r="Y357" i="2" s="1"/>
  <c r="V481" i="2"/>
  <c r="W481" i="2" s="1"/>
  <c r="X481" i="2" s="1"/>
  <c r="Y481" i="2" s="1"/>
  <c r="V963" i="2"/>
  <c r="W963" i="2" s="1"/>
  <c r="X963" i="2" s="1"/>
  <c r="Y963" i="2" s="1"/>
  <c r="V215" i="2"/>
  <c r="V311" i="2"/>
  <c r="W311" i="2" s="1"/>
  <c r="X311" i="2" s="1"/>
  <c r="Y311" i="2" s="1"/>
  <c r="V81" i="2"/>
  <c r="W81" i="2" s="1"/>
  <c r="X81" i="2" s="1"/>
  <c r="Y81" i="2" s="1"/>
  <c r="V106" i="2"/>
  <c r="W106" i="2" s="1"/>
  <c r="X106" i="2" s="1"/>
  <c r="Y106" i="2" s="1"/>
  <c r="V57" i="2"/>
  <c r="W57" i="2" s="1"/>
  <c r="X57" i="2" s="1"/>
  <c r="Y57" i="2" s="1"/>
  <c r="V104" i="2"/>
  <c r="W104" i="2" s="1"/>
  <c r="X104" i="2" s="1"/>
  <c r="Y104" i="2" s="1"/>
  <c r="V54" i="2"/>
  <c r="W54" i="2" s="1"/>
  <c r="X54" i="2" s="1"/>
  <c r="Y54" i="2" s="1"/>
  <c r="V220" i="2"/>
  <c r="W220" i="2" s="1"/>
  <c r="X220" i="2" s="1"/>
  <c r="Y220" i="2" s="1"/>
  <c r="V379" i="2"/>
  <c r="W379" i="2" s="1"/>
  <c r="X379" i="2" s="1"/>
  <c r="Y379" i="2" s="1"/>
  <c r="V363" i="2"/>
  <c r="W363" i="2" s="1"/>
  <c r="X363" i="2" s="1"/>
  <c r="Y363" i="2" s="1"/>
  <c r="V547" i="2"/>
  <c r="W547" i="2" s="1"/>
  <c r="X547" i="2" s="1"/>
  <c r="Y547" i="2" s="1"/>
  <c r="V630" i="2"/>
  <c r="W630" i="2" s="1"/>
  <c r="X630" i="2" s="1"/>
  <c r="Y630" i="2" s="1"/>
  <c r="V501" i="2"/>
  <c r="W501" i="2" s="1"/>
  <c r="X501" i="2" s="1"/>
  <c r="Y501" i="2" s="1"/>
  <c r="V303" i="2"/>
  <c r="W303" i="2" s="1"/>
  <c r="X303" i="2" s="1"/>
  <c r="Y303" i="2" s="1"/>
  <c r="V612" i="2"/>
  <c r="W612" i="2" s="1"/>
  <c r="X612" i="2" s="1"/>
  <c r="Y612" i="2" s="1"/>
  <c r="V848" i="2"/>
  <c r="W848" i="2" s="1"/>
  <c r="X848" i="2" s="1"/>
  <c r="Y848" i="2" s="1"/>
  <c r="V834" i="2"/>
  <c r="W834" i="2" s="1"/>
  <c r="X834" i="2" s="1"/>
  <c r="Y834" i="2" s="1"/>
  <c r="V939" i="2"/>
  <c r="W939" i="2" s="1"/>
  <c r="X939" i="2" s="1"/>
  <c r="Y939" i="2" s="1"/>
  <c r="V45" i="2"/>
  <c r="W45" i="2" s="1"/>
  <c r="X45" i="2" s="1"/>
  <c r="Y45" i="2" s="1"/>
  <c r="V88" i="2"/>
  <c r="W88" i="2" s="1"/>
  <c r="X88" i="2" s="1"/>
  <c r="Y88" i="2" s="1"/>
  <c r="V295" i="2"/>
  <c r="W295" i="2" s="1"/>
  <c r="X295" i="2" s="1"/>
  <c r="Y295" i="2" s="1"/>
  <c r="V448" i="2"/>
  <c r="W448" i="2" s="1"/>
  <c r="X448" i="2" s="1"/>
  <c r="Y448" i="2" s="1"/>
  <c r="V563" i="2"/>
  <c r="W563" i="2" s="1"/>
  <c r="X563" i="2" s="1"/>
  <c r="Y563" i="2" s="1"/>
  <c r="V572" i="2"/>
  <c r="W572" i="2" s="1"/>
  <c r="X572" i="2" s="1"/>
  <c r="Y572" i="2" s="1"/>
  <c r="V597" i="2"/>
  <c r="W597" i="2" s="1"/>
  <c r="X597" i="2" s="1"/>
  <c r="Y597" i="2" s="1"/>
  <c r="V661" i="2"/>
  <c r="W661" i="2" s="1"/>
  <c r="X661" i="2" s="1"/>
  <c r="Y661" i="2" s="1"/>
  <c r="V287" i="2"/>
  <c r="W287" i="2" s="1"/>
  <c r="X287" i="2" s="1"/>
  <c r="Y287" i="2" s="1"/>
  <c r="V608" i="2"/>
  <c r="W608" i="2" s="1"/>
  <c r="X608" i="2" s="1"/>
  <c r="V791" i="2"/>
  <c r="W791" i="2" s="1"/>
  <c r="X791" i="2" s="1"/>
  <c r="Y791" i="2" s="1"/>
  <c r="V811" i="2"/>
  <c r="W811" i="2" s="1"/>
  <c r="X811" i="2" s="1"/>
  <c r="Y811" i="2" s="1"/>
  <c r="V969" i="2"/>
  <c r="W969" i="2" s="1"/>
  <c r="X969" i="2" s="1"/>
  <c r="Y969" i="2" s="1"/>
  <c r="V977" i="2"/>
  <c r="W977" i="2" s="1"/>
  <c r="X977" i="2" s="1"/>
  <c r="Y977" i="2" s="1"/>
  <c r="V992" i="2"/>
  <c r="W992" i="2" s="1"/>
  <c r="X992" i="2" s="1"/>
  <c r="Y992" i="2" s="1"/>
  <c r="V202" i="2"/>
  <c r="W202" i="2" s="1"/>
  <c r="X202" i="2" s="1"/>
  <c r="Y202" i="2" s="1"/>
  <c r="V49" i="2"/>
  <c r="W49" i="2" s="1"/>
  <c r="X49" i="2" s="1"/>
  <c r="Y49" i="2" s="1"/>
  <c r="V129" i="2"/>
  <c r="W129" i="2" s="1"/>
  <c r="X129" i="2" s="1"/>
  <c r="Y129" i="2" s="1"/>
  <c r="V160" i="2"/>
  <c r="W160" i="2" s="1"/>
  <c r="X160" i="2" s="1"/>
  <c r="Y160" i="2" s="1"/>
  <c r="V396" i="2"/>
  <c r="W396" i="2" s="1"/>
  <c r="X396" i="2" s="1"/>
  <c r="Y396" i="2" s="1"/>
  <c r="V258" i="2"/>
  <c r="W258" i="2" s="1"/>
  <c r="X258" i="2" s="1"/>
  <c r="Y258" i="2" s="1"/>
  <c r="V225" i="2"/>
  <c r="W225" i="2" s="1"/>
  <c r="X225" i="2" s="1"/>
  <c r="Y225" i="2" s="1"/>
  <c r="V474" i="2"/>
  <c r="W474" i="2" s="1"/>
  <c r="X474" i="2" s="1"/>
  <c r="V773" i="2"/>
  <c r="W773" i="2" s="1"/>
  <c r="X773" i="2" s="1"/>
  <c r="Y773" i="2" s="1"/>
  <c r="V805" i="2"/>
  <c r="W805" i="2" s="1"/>
  <c r="X805" i="2" s="1"/>
  <c r="Y805" i="2" s="1"/>
  <c r="V837" i="2"/>
  <c r="W837" i="2" s="1"/>
  <c r="X837" i="2" s="1"/>
  <c r="Y837" i="2" s="1"/>
  <c r="V361" i="2"/>
  <c r="W361" i="2" s="1"/>
  <c r="X361" i="2" s="1"/>
  <c r="Y361" i="2" s="1"/>
  <c r="V179" i="2"/>
  <c r="W179" i="2" s="1"/>
  <c r="X179" i="2" s="1"/>
  <c r="Y179" i="2" s="1"/>
  <c r="V122" i="2"/>
  <c r="W122" i="2" s="1"/>
  <c r="X122" i="2" s="1"/>
  <c r="Y122" i="2" s="1"/>
  <c r="V270" i="2"/>
  <c r="W270" i="2" s="1"/>
  <c r="X270" i="2" s="1"/>
  <c r="Y270" i="2" s="1"/>
  <c r="V532" i="2"/>
  <c r="W532" i="2" s="1"/>
  <c r="X532" i="2" s="1"/>
  <c r="Y532" i="2" s="1"/>
  <c r="V403" i="2"/>
  <c r="W403" i="2" s="1"/>
  <c r="X403" i="2" s="1"/>
  <c r="Y403" i="2" s="1"/>
  <c r="V271" i="2"/>
  <c r="W271" i="2" s="1"/>
  <c r="X271" i="2" s="1"/>
  <c r="Y271" i="2" s="1"/>
  <c r="V744" i="2"/>
  <c r="W744" i="2" s="1"/>
  <c r="X744" i="2" s="1"/>
  <c r="Y744" i="2" s="1"/>
  <c r="V859" i="2"/>
  <c r="W859" i="2" s="1"/>
  <c r="X859" i="2" s="1"/>
  <c r="Y859" i="2" s="1"/>
  <c r="V973" i="2"/>
  <c r="W973" i="2" s="1"/>
  <c r="X973" i="2" s="1"/>
  <c r="Y973" i="2" s="1"/>
  <c r="V91" i="2"/>
  <c r="W91" i="2" s="1"/>
  <c r="X91" i="2" s="1"/>
  <c r="Y91" i="2" s="1"/>
  <c r="V173" i="2"/>
  <c r="W173" i="2" s="1"/>
  <c r="X173" i="2" s="1"/>
  <c r="Y173" i="2" s="1"/>
  <c r="V119" i="2"/>
  <c r="W119" i="2" s="1"/>
  <c r="X119" i="2" s="1"/>
  <c r="Y119" i="2" s="1"/>
  <c r="W135" i="2"/>
  <c r="X135" i="2" s="1"/>
  <c r="V283" i="2"/>
  <c r="W283" i="2" s="1"/>
  <c r="X283" i="2" s="1"/>
  <c r="Y283" i="2" s="1"/>
  <c r="V428" i="2"/>
  <c r="W428" i="2" s="1"/>
  <c r="X428" i="2" s="1"/>
  <c r="Y428" i="2" s="1"/>
  <c r="V641" i="2"/>
  <c r="W641" i="2" s="1"/>
  <c r="X641" i="2" s="1"/>
  <c r="Y641" i="2" s="1"/>
  <c r="V300" i="2"/>
  <c r="W300" i="2" s="1"/>
  <c r="X300" i="2" s="1"/>
  <c r="Y300" i="2" s="1"/>
  <c r="V280" i="2"/>
  <c r="W280" i="2" s="1"/>
  <c r="X280" i="2" s="1"/>
  <c r="Y280" i="2" s="1"/>
  <c r="V469" i="2"/>
  <c r="W469" i="2" s="1"/>
  <c r="X469" i="2" s="1"/>
  <c r="Y469" i="2" s="1"/>
  <c r="V599" i="2"/>
  <c r="W599" i="2" s="1"/>
  <c r="X599" i="2" s="1"/>
  <c r="Y599" i="2" s="1"/>
  <c r="V631" i="2"/>
  <c r="W631" i="2" s="1"/>
  <c r="X631" i="2" s="1"/>
  <c r="Y631" i="2" s="1"/>
  <c r="V663" i="2"/>
  <c r="W663" i="2" s="1"/>
  <c r="X663" i="2" s="1"/>
  <c r="Y663" i="2" s="1"/>
  <c r="V979" i="2"/>
  <c r="W979" i="2" s="1"/>
  <c r="X979" i="2" s="1"/>
  <c r="Y979" i="2" s="1"/>
  <c r="V95" i="2"/>
  <c r="W95" i="2" s="1"/>
  <c r="X95" i="2" s="1"/>
  <c r="Y95" i="2" s="1"/>
  <c r="V517" i="2"/>
  <c r="W517" i="2" s="1"/>
  <c r="X517" i="2" s="1"/>
  <c r="Y517" i="2" s="1"/>
  <c r="Q675" i="2"/>
  <c r="V467" i="2"/>
  <c r="W467" i="2" s="1"/>
  <c r="X467" i="2" s="1"/>
  <c r="Y467" i="2" s="1"/>
  <c r="V82" i="2"/>
  <c r="W82" i="2" s="1"/>
  <c r="X82" i="2" s="1"/>
  <c r="Y82" i="2" s="1"/>
  <c r="V223" i="2"/>
  <c r="W223" i="2" s="1"/>
  <c r="X223" i="2" s="1"/>
  <c r="Y223" i="2" s="1"/>
  <c r="V251" i="2"/>
  <c r="W251" i="2" s="1"/>
  <c r="X251" i="2" s="1"/>
  <c r="Y251" i="2" s="1"/>
  <c r="V581" i="2"/>
  <c r="W581" i="2" s="1"/>
  <c r="X581" i="2" s="1"/>
  <c r="Y581" i="2" s="1"/>
  <c r="V592" i="2"/>
  <c r="W592" i="2" s="1"/>
  <c r="X592" i="2" s="1"/>
  <c r="Y592" i="2" s="1"/>
  <c r="V644" i="2"/>
  <c r="W644" i="2" s="1"/>
  <c r="X644" i="2" s="1"/>
  <c r="Y644" i="2" s="1"/>
  <c r="V943" i="2"/>
  <c r="W943" i="2" s="1"/>
  <c r="X943" i="2" s="1"/>
  <c r="Y943" i="2" s="1"/>
  <c r="V85" i="2"/>
  <c r="W85" i="2" s="1"/>
  <c r="X85" i="2" s="1"/>
  <c r="Y85" i="2" s="1"/>
  <c r="V152" i="2"/>
  <c r="W152" i="2" s="1"/>
  <c r="X152" i="2" s="1"/>
  <c r="Y152" i="2" s="1"/>
  <c r="V159" i="2"/>
  <c r="W159" i="2" s="1"/>
  <c r="X159" i="2" s="1"/>
  <c r="Y159" i="2" s="1"/>
  <c r="V155" i="2"/>
  <c r="W155" i="2" s="1"/>
  <c r="X155" i="2" s="1"/>
  <c r="Y155" i="2" s="1"/>
  <c r="V275" i="2"/>
  <c r="W275" i="2" s="1"/>
  <c r="X275" i="2" s="1"/>
  <c r="Y275" i="2" s="1"/>
  <c r="V199" i="2"/>
  <c r="W199" i="2" s="1"/>
  <c r="X199" i="2" s="1"/>
  <c r="Y199" i="2" s="1"/>
  <c r="V499" i="2"/>
  <c r="W499" i="2" s="1"/>
  <c r="X499" i="2" s="1"/>
  <c r="Y499" i="2" s="1"/>
  <c r="V731" i="2"/>
  <c r="W731" i="2" s="1"/>
  <c r="X731" i="2" s="1"/>
  <c r="Y731" i="2" s="1"/>
  <c r="V759" i="2"/>
  <c r="W759" i="2" s="1"/>
  <c r="X759" i="2" s="1"/>
  <c r="Y759" i="2" s="1"/>
  <c r="V591" i="2"/>
  <c r="W591" i="2" s="1"/>
  <c r="X591" i="2" s="1"/>
  <c r="Y591" i="2" s="1"/>
  <c r="V436" i="2"/>
  <c r="W436" i="2" s="1"/>
  <c r="X436" i="2" s="1"/>
  <c r="Y436" i="2" s="1"/>
  <c r="V63" i="2"/>
  <c r="W63" i="2" s="1"/>
  <c r="X63" i="2" s="1"/>
  <c r="Y63" i="2" s="1"/>
  <c r="V90" i="2"/>
  <c r="W90" i="2" s="1"/>
  <c r="X90" i="2" s="1"/>
  <c r="Y90" i="2" s="1"/>
  <c r="V146" i="2"/>
  <c r="W146" i="2" s="1"/>
  <c r="X146" i="2" s="1"/>
  <c r="Y146" i="2" s="1"/>
  <c r="V178" i="2"/>
  <c r="W178" i="2" s="1"/>
  <c r="X178" i="2" s="1"/>
  <c r="Y178" i="2" s="1"/>
  <c r="V306" i="2"/>
  <c r="W306" i="2" s="1"/>
  <c r="X306" i="2" s="1"/>
  <c r="Y306" i="2" s="1"/>
  <c r="V201" i="2"/>
  <c r="W201" i="2" s="1"/>
  <c r="X201" i="2" s="1"/>
  <c r="Y201" i="2" s="1"/>
  <c r="V438" i="2"/>
  <c r="W438" i="2" s="1"/>
  <c r="X438" i="2" s="1"/>
  <c r="Y438" i="2" s="1"/>
  <c r="V610" i="2"/>
  <c r="W610" i="2" s="1"/>
  <c r="X610" i="2" s="1"/>
  <c r="Y610" i="2" s="1"/>
  <c r="V958" i="2"/>
  <c r="W958" i="2" s="1"/>
  <c r="X958" i="2" s="1"/>
  <c r="Y958" i="2" s="1"/>
  <c r="V1036" i="2"/>
  <c r="W1036" i="2" s="1"/>
  <c r="X1036" i="2" s="1"/>
  <c r="Y1036" i="2" s="1"/>
  <c r="V699" i="2"/>
  <c r="W699" i="2" s="1"/>
  <c r="X699" i="2" s="1"/>
  <c r="Y699" i="2" s="1"/>
  <c r="V605" i="2"/>
  <c r="W605" i="2" s="1"/>
  <c r="X605" i="2" s="1"/>
  <c r="Y605" i="2" s="1"/>
  <c r="V637" i="2"/>
  <c r="W637" i="2" s="1"/>
  <c r="X637" i="2" s="1"/>
  <c r="Y637" i="2" s="1"/>
  <c r="V669" i="2"/>
  <c r="W669" i="2" s="1"/>
  <c r="X669" i="2" s="1"/>
  <c r="Y669" i="2" s="1"/>
  <c r="V640" i="2"/>
  <c r="W640" i="2" s="1"/>
  <c r="X640" i="2" s="1"/>
  <c r="Y640" i="2" s="1"/>
  <c r="V672" i="2"/>
  <c r="W672" i="2" s="1"/>
  <c r="X672" i="2" s="1"/>
  <c r="Y672" i="2" s="1"/>
  <c r="V830" i="2"/>
  <c r="W830" i="2" s="1"/>
  <c r="X830" i="2" s="1"/>
  <c r="Y830" i="2" s="1"/>
  <c r="V948" i="2"/>
  <c r="W948" i="2" s="1"/>
  <c r="X948" i="2" s="1"/>
  <c r="Y948" i="2" s="1"/>
  <c r="V916" i="2"/>
  <c r="W916" i="2" s="1"/>
  <c r="X916" i="2" s="1"/>
  <c r="Y916" i="2" s="1"/>
  <c r="V425" i="2"/>
  <c r="W425" i="2" s="1"/>
  <c r="X425" i="2" s="1"/>
  <c r="Y425" i="2" s="1"/>
  <c r="V622" i="2"/>
  <c r="W622" i="2" s="1"/>
  <c r="X622" i="2" s="1"/>
  <c r="Y622" i="2" s="1"/>
  <c r="V1015" i="2"/>
  <c r="W1015" i="2" s="1"/>
  <c r="X1015" i="2" s="1"/>
  <c r="V431" i="2"/>
  <c r="W431" i="2" s="1"/>
  <c r="X431" i="2" s="1"/>
  <c r="Y431" i="2" s="1"/>
  <c r="V712" i="2"/>
  <c r="W712" i="2" s="1"/>
  <c r="X712" i="2" s="1"/>
  <c r="Y712" i="2" s="1"/>
  <c r="V739" i="2"/>
  <c r="W739" i="2" s="1"/>
  <c r="X739" i="2" s="1"/>
  <c r="Y739" i="2" s="1"/>
  <c r="V188" i="2"/>
  <c r="W188" i="2" s="1"/>
  <c r="X188" i="2" s="1"/>
  <c r="Y188" i="2" s="1"/>
  <c r="V420" i="2"/>
  <c r="W420" i="2" s="1"/>
  <c r="X420" i="2" s="1"/>
  <c r="Y420" i="2" s="1"/>
  <c r="V1014" i="2"/>
  <c r="W1014" i="2" s="1"/>
  <c r="X1014" i="2" s="1"/>
  <c r="Y1014" i="2" s="1"/>
  <c r="V34" i="2"/>
  <c r="W34" i="2" s="1"/>
  <c r="X34" i="2" s="1"/>
  <c r="Y34" i="2" s="1"/>
  <c r="W557" i="2"/>
  <c r="X557" i="2" s="1"/>
  <c r="Y557" i="2" s="1"/>
  <c r="V638" i="2"/>
  <c r="W638" i="2" s="1"/>
  <c r="X638" i="2" s="1"/>
  <c r="Y638" i="2" s="1"/>
  <c r="V79" i="2"/>
  <c r="W79" i="2" s="1"/>
  <c r="X79" i="2" s="1"/>
  <c r="Y79" i="2" s="1"/>
  <c r="V42" i="2"/>
  <c r="W42" i="2" s="1"/>
  <c r="X42" i="2" s="1"/>
  <c r="Y42" i="2" s="1"/>
  <c r="V276" i="2"/>
  <c r="W276" i="2" s="1"/>
  <c r="X276" i="2" s="1"/>
  <c r="Y276" i="2" s="1"/>
  <c r="V366" i="2"/>
  <c r="W366" i="2" s="1"/>
  <c r="X366" i="2" s="1"/>
  <c r="Y366" i="2" s="1"/>
  <c r="V291" i="2"/>
  <c r="W291" i="2" s="1"/>
  <c r="X291" i="2" s="1"/>
  <c r="Y291" i="2" s="1"/>
  <c r="V753" i="2"/>
  <c r="W753" i="2" s="1"/>
  <c r="X753" i="2" s="1"/>
  <c r="Y753" i="2" s="1"/>
  <c r="V703" i="2"/>
  <c r="W703" i="2" s="1"/>
  <c r="X703" i="2" s="1"/>
  <c r="Y703" i="2" s="1"/>
  <c r="V823" i="2"/>
  <c r="W823" i="2" s="1"/>
  <c r="X823" i="2" s="1"/>
  <c r="Y823" i="2" s="1"/>
  <c r="V843" i="2"/>
  <c r="W843" i="2" s="1"/>
  <c r="X843" i="2" s="1"/>
  <c r="Y843" i="2" s="1"/>
  <c r="W700" i="2"/>
  <c r="X700" i="2" s="1"/>
  <c r="Y700" i="2" s="1"/>
  <c r="V670" i="2"/>
  <c r="W670" i="2" s="1"/>
  <c r="X670" i="2" s="1"/>
  <c r="Y670" i="2" s="1"/>
  <c r="V297" i="2"/>
  <c r="W297" i="2" s="1"/>
  <c r="X297" i="2" s="1"/>
  <c r="Y297" i="2" s="1"/>
  <c r="V606" i="2"/>
  <c r="W606" i="2" s="1"/>
  <c r="X606" i="2" s="1"/>
  <c r="Y606" i="2" s="1"/>
  <c r="V279" i="2"/>
  <c r="W279" i="2" s="1"/>
  <c r="X279" i="2" s="1"/>
  <c r="Y279" i="2" s="1"/>
  <c r="V37" i="2"/>
  <c r="W37" i="2" s="1"/>
  <c r="X37" i="2" s="1"/>
  <c r="Y37" i="2" s="1"/>
  <c r="V372" i="2"/>
  <c r="W372" i="2" s="1"/>
  <c r="X372" i="2" s="1"/>
  <c r="Y372" i="2" s="1"/>
  <c r="V149" i="2"/>
  <c r="W149" i="2" s="1"/>
  <c r="X149" i="2" s="1"/>
  <c r="Y149" i="2" s="1"/>
  <c r="V83" i="2"/>
  <c r="W83" i="2" s="1"/>
  <c r="X83" i="2" s="1"/>
  <c r="Y83" i="2" s="1"/>
  <c r="V441" i="2"/>
  <c r="W441" i="2" s="1"/>
  <c r="X441" i="2" s="1"/>
  <c r="Y441" i="2" s="1"/>
  <c r="V754" i="2"/>
  <c r="W754" i="2" s="1"/>
  <c r="X754" i="2" s="1"/>
  <c r="Y754" i="2" s="1"/>
  <c r="V459" i="2"/>
  <c r="W459" i="2" s="1"/>
  <c r="X459" i="2" s="1"/>
  <c r="Y459" i="2" s="1"/>
  <c r="V695" i="2"/>
  <c r="W695" i="2" s="1"/>
  <c r="X695" i="2" s="1"/>
  <c r="Y695" i="2" s="1"/>
  <c r="V172" i="2"/>
  <c r="W172" i="2" s="1"/>
  <c r="X172" i="2" s="1"/>
  <c r="Y172" i="2" s="1"/>
  <c r="V64" i="2"/>
  <c r="W64" i="2" s="1"/>
  <c r="X64" i="2" s="1"/>
  <c r="Y64" i="2" s="1"/>
  <c r="V73" i="2"/>
  <c r="W73" i="2" s="1"/>
  <c r="X73" i="2" s="1"/>
  <c r="Y73" i="2" s="1"/>
  <c r="V216" i="2"/>
  <c r="W216" i="2" s="1"/>
  <c r="X216" i="2" s="1"/>
  <c r="Y216" i="2" s="1"/>
  <c r="V381" i="2"/>
  <c r="W381" i="2" s="1"/>
  <c r="X381" i="2" s="1"/>
  <c r="Y381" i="2" s="1"/>
  <c r="V29" i="2"/>
  <c r="W29" i="2" s="1"/>
  <c r="X29" i="2" s="1"/>
  <c r="Y29" i="2" s="1"/>
  <c r="V58" i="2"/>
  <c r="W58" i="2" s="1"/>
  <c r="X58" i="2" s="1"/>
  <c r="Y58" i="2" s="1"/>
  <c r="W141" i="2"/>
  <c r="X141" i="2" s="1"/>
  <c r="Y141" i="2" s="1"/>
  <c r="V205" i="2"/>
  <c r="W205" i="2" s="1"/>
  <c r="X205" i="2" s="1"/>
  <c r="Y205" i="2" s="1"/>
  <c r="V282" i="2"/>
  <c r="W282" i="2" s="1"/>
  <c r="X282" i="2" s="1"/>
  <c r="Y282" i="2" s="1"/>
  <c r="V343" i="2"/>
  <c r="W343" i="2" s="1"/>
  <c r="X343" i="2" s="1"/>
  <c r="Y343" i="2" s="1"/>
  <c r="V613" i="2"/>
  <c r="W613" i="2" s="1"/>
  <c r="X613" i="2" s="1"/>
  <c r="Y613" i="2" s="1"/>
  <c r="V901" i="2"/>
  <c r="W901" i="2" s="1"/>
  <c r="X901" i="2" s="1"/>
  <c r="Y901" i="2" s="1"/>
  <c r="V134" i="2"/>
  <c r="W134" i="2" s="1"/>
  <c r="X134" i="2" s="1"/>
  <c r="Y134" i="2" s="1"/>
  <c r="V936" i="2"/>
  <c r="W936" i="2" s="1"/>
  <c r="X936" i="2" s="1"/>
  <c r="Y936" i="2" s="1"/>
  <c r="V195" i="2"/>
  <c r="W195" i="2" s="1"/>
  <c r="X195" i="2" s="1"/>
  <c r="Y195" i="2" s="1"/>
  <c r="V219" i="2"/>
  <c r="W219" i="2" s="1"/>
  <c r="X219" i="2" s="1"/>
  <c r="Y219" i="2" s="1"/>
  <c r="V395" i="2"/>
  <c r="W395" i="2" s="1"/>
  <c r="X395" i="2" s="1"/>
  <c r="Y395" i="2" s="1"/>
  <c r="V96" i="2"/>
  <c r="W96" i="2" s="1"/>
  <c r="X96" i="2" s="1"/>
  <c r="Y96" i="2" s="1"/>
  <c r="V65" i="2"/>
  <c r="W65" i="2" s="1"/>
  <c r="X65" i="2" s="1"/>
  <c r="Y65" i="2" s="1"/>
  <c r="V457" i="2"/>
  <c r="W457" i="2" s="1"/>
  <c r="X457" i="2" s="1"/>
  <c r="Y457" i="2" s="1"/>
  <c r="V130" i="2"/>
  <c r="W130" i="2" s="1"/>
  <c r="X130" i="2" s="1"/>
  <c r="Y130" i="2" s="1"/>
  <c r="V174" i="2"/>
  <c r="W174" i="2" s="1"/>
  <c r="X174" i="2" s="1"/>
  <c r="Y174" i="2" s="1"/>
  <c r="V290" i="2"/>
  <c r="W290" i="2" s="1"/>
  <c r="X290" i="2" s="1"/>
  <c r="Y290" i="2" s="1"/>
  <c r="V294" i="2"/>
  <c r="W294" i="2" s="1"/>
  <c r="X294" i="2" s="1"/>
  <c r="Y294" i="2" s="1"/>
  <c r="V832" i="2"/>
  <c r="W832" i="2" s="1"/>
  <c r="X832" i="2" s="1"/>
  <c r="Y832" i="2" s="1"/>
  <c r="V884" i="2"/>
  <c r="W884" i="2" s="1"/>
  <c r="X884" i="2" s="1"/>
  <c r="Y884" i="2" s="1"/>
  <c r="V960" i="2"/>
  <c r="W960" i="2" s="1"/>
  <c r="X960" i="2" s="1"/>
  <c r="Y960" i="2" s="1"/>
  <c r="V926" i="2"/>
  <c r="W926" i="2" s="1"/>
  <c r="X926" i="2" s="1"/>
  <c r="Y926" i="2" s="1"/>
  <c r="V942" i="2"/>
  <c r="W942" i="2" s="1"/>
  <c r="X942" i="2" s="1"/>
  <c r="Y942" i="2" s="1"/>
  <c r="V980" i="2"/>
  <c r="W980" i="2" s="1"/>
  <c r="X980" i="2" s="1"/>
  <c r="Y980" i="2" s="1"/>
  <c r="V1005" i="2"/>
  <c r="W1005" i="2" s="1"/>
  <c r="X1005" i="2" s="1"/>
  <c r="Y1005" i="2" s="1"/>
  <c r="V803" i="2"/>
  <c r="W803" i="2" s="1"/>
  <c r="X803" i="2" s="1"/>
  <c r="Y803" i="2" s="1"/>
  <c r="V302" i="2"/>
  <c r="W302" i="2" s="1"/>
  <c r="X302" i="2" s="1"/>
  <c r="Y302" i="2" s="1"/>
  <c r="V531" i="2"/>
  <c r="W531" i="2" s="1"/>
  <c r="X531" i="2" s="1"/>
  <c r="Y531" i="2" s="1"/>
  <c r="V604" i="2"/>
  <c r="W604" i="2" s="1"/>
  <c r="X604" i="2" s="1"/>
  <c r="Y604" i="2" s="1"/>
  <c r="V652" i="2"/>
  <c r="W652" i="2" s="1"/>
  <c r="X652" i="2" s="1"/>
  <c r="Y652" i="2" s="1"/>
  <c r="V446" i="2"/>
  <c r="W446" i="2" s="1"/>
  <c r="X446" i="2" s="1"/>
  <c r="Y446" i="2" s="1"/>
  <c r="V78" i="2"/>
  <c r="W78" i="2" s="1"/>
  <c r="X78" i="2" s="1"/>
  <c r="Y78" i="2" s="1"/>
  <c r="V212" i="2"/>
  <c r="W212" i="2" s="1"/>
  <c r="X212" i="2" s="1"/>
  <c r="Y212" i="2" s="1"/>
  <c r="V69" i="2"/>
  <c r="W69" i="2" s="1"/>
  <c r="X69" i="2" s="1"/>
  <c r="Y69" i="2" s="1"/>
  <c r="V210" i="2"/>
  <c r="W210" i="2" s="1"/>
  <c r="X210" i="2" s="1"/>
  <c r="Y210" i="2" s="1"/>
  <c r="V126" i="2"/>
  <c r="W126" i="2" s="1"/>
  <c r="X126" i="2" s="1"/>
  <c r="Y126" i="2" s="1"/>
  <c r="V262" i="2"/>
  <c r="W262" i="2" s="1"/>
  <c r="X262" i="2" s="1"/>
  <c r="Y262" i="2" s="1"/>
  <c r="V326" i="2"/>
  <c r="W326" i="2" s="1"/>
  <c r="X326" i="2" s="1"/>
  <c r="Y326" i="2" s="1"/>
  <c r="V422" i="2"/>
  <c r="W422" i="2" s="1"/>
  <c r="X422" i="2" s="1"/>
  <c r="Y422" i="2" s="1"/>
  <c r="V602" i="2"/>
  <c r="W602" i="2" s="1"/>
  <c r="X602" i="2" s="1"/>
  <c r="Y602" i="2" s="1"/>
  <c r="V634" i="2"/>
  <c r="W634" i="2" s="1"/>
  <c r="X634" i="2" s="1"/>
  <c r="Y634" i="2" s="1"/>
  <c r="V666" i="2"/>
  <c r="W666" i="2" s="1"/>
  <c r="X666" i="2" s="1"/>
  <c r="Y666" i="2" s="1"/>
  <c r="V345" i="2"/>
  <c r="W345" i="2" s="1"/>
  <c r="X345" i="2" s="1"/>
  <c r="Y345" i="2" s="1"/>
  <c r="V444" i="2"/>
  <c r="W444" i="2" s="1"/>
  <c r="X444" i="2" s="1"/>
  <c r="Y444" i="2" s="1"/>
  <c r="V539" i="2"/>
  <c r="W539" i="2" s="1"/>
  <c r="X539" i="2" s="1"/>
  <c r="Y539" i="2" s="1"/>
  <c r="V497" i="2"/>
  <c r="W497" i="2" s="1"/>
  <c r="X497" i="2" s="1"/>
  <c r="Y497" i="2" s="1"/>
  <c r="V529" i="2"/>
  <c r="W529" i="2" s="1"/>
  <c r="X529" i="2" s="1"/>
  <c r="Y529" i="2" s="1"/>
  <c r="V462" i="2"/>
  <c r="W462" i="2" s="1"/>
  <c r="X462" i="2" s="1"/>
  <c r="Y462" i="2" s="1"/>
  <c r="V478" i="2"/>
  <c r="W478" i="2" s="1"/>
  <c r="X478" i="2" s="1"/>
  <c r="Y478" i="2" s="1"/>
  <c r="V494" i="2"/>
  <c r="W494" i="2" s="1"/>
  <c r="X494" i="2" s="1"/>
  <c r="Y494" i="2" s="1"/>
  <c r="V526" i="2"/>
  <c r="W526" i="2" s="1"/>
  <c r="X526" i="2" s="1"/>
  <c r="Y526" i="2" s="1"/>
  <c r="V558" i="2"/>
  <c r="W558" i="2" s="1"/>
  <c r="X558" i="2" s="1"/>
  <c r="Y558" i="2" s="1"/>
  <c r="V654" i="2"/>
  <c r="W654" i="2" s="1"/>
  <c r="X654" i="2" s="1"/>
  <c r="Y654" i="2" s="1"/>
  <c r="V607" i="2"/>
  <c r="W607" i="2" s="1"/>
  <c r="X607" i="2" s="1"/>
  <c r="Y607" i="2" s="1"/>
  <c r="V623" i="2"/>
  <c r="W623" i="2" s="1"/>
  <c r="X623" i="2" s="1"/>
  <c r="Y623" i="2" s="1"/>
  <c r="V639" i="2"/>
  <c r="W639" i="2" s="1"/>
  <c r="X639" i="2" s="1"/>
  <c r="Y639" i="2" s="1"/>
  <c r="V655" i="2"/>
  <c r="W655" i="2" s="1"/>
  <c r="X655" i="2" s="1"/>
  <c r="Y655" i="2" s="1"/>
  <c r="V671" i="2"/>
  <c r="W671" i="2" s="1"/>
  <c r="X671" i="2" s="1"/>
  <c r="Y671" i="2" s="1"/>
  <c r="V763" i="2"/>
  <c r="W763" i="2" s="1"/>
  <c r="X763" i="2" s="1"/>
  <c r="Y763" i="2" s="1"/>
  <c r="V795" i="2"/>
  <c r="W795" i="2" s="1"/>
  <c r="X795" i="2" s="1"/>
  <c r="Y795" i="2" s="1"/>
  <c r="V865" i="2"/>
  <c r="W865" i="2" s="1"/>
  <c r="X865" i="2" s="1"/>
  <c r="Y865" i="2" s="1"/>
  <c r="V1001" i="2"/>
  <c r="W1001" i="2" s="1"/>
  <c r="V1020" i="2"/>
  <c r="W1020" i="2" s="1"/>
  <c r="X1020" i="2" s="1"/>
  <c r="Y1020" i="2" s="1"/>
  <c r="V662" i="2"/>
  <c r="W662" i="2" s="1"/>
  <c r="X662" i="2" s="1"/>
  <c r="Y662" i="2" s="1"/>
  <c r="V247" i="2"/>
  <c r="W247" i="2" s="1"/>
  <c r="X247" i="2" s="1"/>
  <c r="Y247" i="2" s="1"/>
  <c r="V768" i="2"/>
  <c r="W768" i="2" s="1"/>
  <c r="X768" i="2" s="1"/>
  <c r="Y768" i="2" s="1"/>
  <c r="V740" i="2"/>
  <c r="W740" i="2" s="1"/>
  <c r="X740" i="2" s="1"/>
  <c r="Y740" i="2" s="1"/>
  <c r="V1034" i="2"/>
  <c r="W1034" i="2" s="1"/>
  <c r="X1034" i="2" s="1"/>
  <c r="Y1034" i="2" s="1"/>
  <c r="V1042" i="2"/>
  <c r="W1042" i="2" s="1"/>
  <c r="V51" i="2"/>
  <c r="W51" i="2" s="1"/>
  <c r="X51" i="2" s="1"/>
  <c r="Y51" i="2" s="1"/>
  <c r="V67" i="2"/>
  <c r="W67" i="2" s="1"/>
  <c r="X67" i="2" s="1"/>
  <c r="Y67" i="2" s="1"/>
  <c r="V228" i="2"/>
  <c r="W228" i="2" s="1"/>
  <c r="X228" i="2" s="1"/>
  <c r="Y228" i="2" s="1"/>
  <c r="V74" i="2"/>
  <c r="W74" i="2" s="1"/>
  <c r="X74" i="2" s="1"/>
  <c r="Y74" i="2" s="1"/>
  <c r="V435" i="2"/>
  <c r="W435" i="2" s="1"/>
  <c r="X435" i="2" s="1"/>
  <c r="Y435" i="2" s="1"/>
  <c r="V404" i="2"/>
  <c r="W404" i="2" s="1"/>
  <c r="X404" i="2" s="1"/>
  <c r="Y404" i="2" s="1"/>
  <c r="V278" i="2"/>
  <c r="W278" i="2" s="1"/>
  <c r="X278" i="2" s="1"/>
  <c r="Y278" i="2" s="1"/>
  <c r="V307" i="2"/>
  <c r="W307" i="2" s="1"/>
  <c r="X307" i="2" s="1"/>
  <c r="Y307" i="2" s="1"/>
  <c r="V371" i="2"/>
  <c r="W371" i="2" s="1"/>
  <c r="X371" i="2" s="1"/>
  <c r="Y371" i="2" s="1"/>
  <c r="V390" i="2"/>
  <c r="W390" i="2" s="1"/>
  <c r="X390" i="2" s="1"/>
  <c r="Y390" i="2" s="1"/>
  <c r="V452" i="2"/>
  <c r="W452" i="2" s="1"/>
  <c r="X452" i="2" s="1"/>
  <c r="Y452" i="2" s="1"/>
  <c r="V475" i="2"/>
  <c r="W475" i="2" s="1"/>
  <c r="X475" i="2" s="1"/>
  <c r="Y475" i="2" s="1"/>
  <c r="V561" i="2"/>
  <c r="W561" i="2" s="1"/>
  <c r="X561" i="2" s="1"/>
  <c r="Y561" i="2" s="1"/>
  <c r="V609" i="2"/>
  <c r="W609" i="2" s="1"/>
  <c r="X609" i="2" s="1"/>
  <c r="Y609" i="2" s="1"/>
  <c r="V816" i="2"/>
  <c r="W816" i="2" s="1"/>
  <c r="X816" i="2" s="1"/>
  <c r="Y816" i="2" s="1"/>
  <c r="V988" i="2"/>
  <c r="W988" i="2" s="1"/>
  <c r="X988" i="2" s="1"/>
  <c r="Y988" i="2" s="1"/>
  <c r="V1011" i="2"/>
  <c r="W1011" i="2" s="1"/>
  <c r="X1011" i="2" s="1"/>
  <c r="Y1011" i="2" s="1"/>
  <c r="V112" i="2"/>
  <c r="W112" i="2" s="1"/>
  <c r="X112" i="2" s="1"/>
  <c r="Y112" i="2" s="1"/>
  <c r="V246" i="2"/>
  <c r="W246" i="2" s="1"/>
  <c r="X246" i="2" s="1"/>
  <c r="Y246" i="2" s="1"/>
  <c r="V656" i="2"/>
  <c r="W656" i="2" s="1"/>
  <c r="X656" i="2" s="1"/>
  <c r="Y656" i="2" s="1"/>
  <c r="V944" i="2"/>
  <c r="W944" i="2" s="1"/>
  <c r="X944" i="2" s="1"/>
  <c r="Y944" i="2" s="1"/>
  <c r="V198" i="2"/>
  <c r="W198" i="2" s="1"/>
  <c r="X198" i="2" s="1"/>
  <c r="Y198" i="2" s="1"/>
  <c r="V236" i="2"/>
  <c r="W236" i="2" s="1"/>
  <c r="X236" i="2" s="1"/>
  <c r="Y236" i="2" s="1"/>
  <c r="V142" i="2"/>
  <c r="W142" i="2" s="1"/>
  <c r="X142" i="2" s="1"/>
  <c r="Y142" i="2" s="1"/>
  <c r="V171" i="2"/>
  <c r="W171" i="2" s="1"/>
  <c r="X171" i="2" s="1"/>
  <c r="Y171" i="2" s="1"/>
  <c r="V190" i="2"/>
  <c r="W190" i="2" s="1"/>
  <c r="X190" i="2" s="1"/>
  <c r="Y190" i="2" s="1"/>
  <c r="V206" i="2"/>
  <c r="W206" i="2" s="1"/>
  <c r="X206" i="2" s="1"/>
  <c r="Y206" i="2" s="1"/>
  <c r="V650" i="2"/>
  <c r="W650" i="2" s="1"/>
  <c r="X650" i="2" s="1"/>
  <c r="Y650" i="2" s="1"/>
  <c r="V313" i="2"/>
  <c r="W313" i="2" s="1"/>
  <c r="X313" i="2" s="1"/>
  <c r="Y313" i="2" s="1"/>
  <c r="V377" i="2"/>
  <c r="W377" i="2" s="1"/>
  <c r="X377" i="2" s="1"/>
  <c r="Y377" i="2" s="1"/>
  <c r="V513" i="2"/>
  <c r="W513" i="2" s="1"/>
  <c r="X513" i="2" s="1"/>
  <c r="Y513" i="2" s="1"/>
  <c r="V545" i="2"/>
  <c r="W545" i="2" s="1"/>
  <c r="X545" i="2" s="1"/>
  <c r="Y545" i="2" s="1"/>
  <c r="V587" i="2"/>
  <c r="W587" i="2" s="1"/>
  <c r="X587" i="2" s="1"/>
  <c r="Y587" i="2" s="1"/>
  <c r="V747" i="2"/>
  <c r="W747" i="2" s="1"/>
  <c r="X747" i="2" s="1"/>
  <c r="Y747" i="2" s="1"/>
  <c r="V800" i="2"/>
  <c r="W800" i="2" s="1"/>
  <c r="X800" i="2" s="1"/>
  <c r="Y800" i="2" s="1"/>
  <c r="V765" i="2"/>
  <c r="W765" i="2" s="1"/>
  <c r="X765" i="2" s="1"/>
  <c r="Y765" i="2" s="1"/>
  <c r="V781" i="2"/>
  <c r="W781" i="2" s="1"/>
  <c r="X781" i="2" s="1"/>
  <c r="Y781" i="2" s="1"/>
  <c r="V797" i="2"/>
  <c r="W797" i="2" s="1"/>
  <c r="X797" i="2" s="1"/>
  <c r="Y797" i="2" s="1"/>
  <c r="V813" i="2"/>
  <c r="W813" i="2" s="1"/>
  <c r="X813" i="2" s="1"/>
  <c r="Y813" i="2" s="1"/>
  <c r="V829" i="2"/>
  <c r="W829" i="2" s="1"/>
  <c r="X829" i="2" s="1"/>
  <c r="Y829" i="2" s="1"/>
  <c r="V853" i="2"/>
  <c r="W853" i="2" s="1"/>
  <c r="X853" i="2" s="1"/>
  <c r="Y853" i="2" s="1"/>
  <c r="V900" i="2"/>
  <c r="W900" i="2" s="1"/>
  <c r="X900" i="2" s="1"/>
  <c r="Y900" i="2" s="1"/>
  <c r="V953" i="2"/>
  <c r="W953" i="2" s="1"/>
  <c r="X953" i="2" s="1"/>
  <c r="Y953" i="2" s="1"/>
  <c r="V1030" i="2"/>
  <c r="W1030" i="2" s="1"/>
  <c r="X1030" i="2" s="1"/>
  <c r="Y1030" i="2" s="1"/>
  <c r="V60" i="2"/>
  <c r="W60" i="2" s="1"/>
  <c r="X60" i="2" s="1"/>
  <c r="Y60" i="2" s="1"/>
  <c r="V101" i="2"/>
  <c r="W101" i="2" s="1"/>
  <c r="X101" i="2" s="1"/>
  <c r="Y101" i="2" s="1"/>
  <c r="V124" i="2"/>
  <c r="W124" i="2" s="1"/>
  <c r="X124" i="2" s="1"/>
  <c r="Y124" i="2" s="1"/>
  <c r="V125" i="2"/>
  <c r="W125" i="2" s="1"/>
  <c r="X125" i="2" s="1"/>
  <c r="Y125" i="2" s="1"/>
  <c r="V189" i="2"/>
  <c r="W189" i="2" s="1"/>
  <c r="X189" i="2" s="1"/>
  <c r="Y189" i="2" s="1"/>
  <c r="V292" i="2"/>
  <c r="W292" i="2" s="1"/>
  <c r="X292" i="2" s="1"/>
  <c r="Y292" i="2" s="1"/>
  <c r="V437" i="2"/>
  <c r="W437" i="2" s="1"/>
  <c r="X437" i="2" s="1"/>
  <c r="Y437" i="2" s="1"/>
  <c r="V411" i="2"/>
  <c r="W411" i="2" s="1"/>
  <c r="X411" i="2" s="1"/>
  <c r="Y411" i="2" s="1"/>
  <c r="V331" i="2"/>
  <c r="W331" i="2" s="1"/>
  <c r="X331" i="2" s="1"/>
  <c r="Y331" i="2" s="1"/>
  <c r="V407" i="2"/>
  <c r="W407" i="2" s="1"/>
  <c r="X407" i="2" s="1"/>
  <c r="Y407" i="2" s="1"/>
  <c r="V432" i="2"/>
  <c r="W432" i="2" s="1"/>
  <c r="X432" i="2" s="1"/>
  <c r="Y432" i="2" s="1"/>
  <c r="V447" i="2"/>
  <c r="W447" i="2" s="1"/>
  <c r="X447" i="2" s="1"/>
  <c r="Y447" i="2" s="1"/>
  <c r="V691" i="2"/>
  <c r="W691" i="2" s="1"/>
  <c r="X691" i="2" s="1"/>
  <c r="Y691" i="2" s="1"/>
  <c r="V743" i="2"/>
  <c r="W743" i="2" s="1"/>
  <c r="X743" i="2" s="1"/>
  <c r="Y743" i="2" s="1"/>
  <c r="V863" i="2"/>
  <c r="W863" i="2" s="1"/>
  <c r="X863" i="2" s="1"/>
  <c r="Y863" i="2" s="1"/>
  <c r="V778" i="2"/>
  <c r="W778" i="2" s="1"/>
  <c r="X778" i="2" s="1"/>
  <c r="Y778" i="2" s="1"/>
  <c r="V842" i="2"/>
  <c r="W842" i="2" s="1"/>
  <c r="X842" i="2" s="1"/>
  <c r="Y842" i="2" s="1"/>
  <c r="V855" i="2"/>
  <c r="W855" i="2" s="1"/>
  <c r="X855" i="2" s="1"/>
  <c r="Y855" i="2" s="1"/>
  <c r="V880" i="2"/>
  <c r="W880" i="2" s="1"/>
  <c r="X880" i="2" s="1"/>
  <c r="Y880" i="2" s="1"/>
  <c r="V912" i="2"/>
  <c r="W912" i="2" s="1"/>
  <c r="X912" i="2" s="1"/>
  <c r="Y912" i="2" s="1"/>
  <c r="V966" i="2"/>
  <c r="W966" i="2" s="1"/>
  <c r="X966" i="2" s="1"/>
  <c r="Y966" i="2" s="1"/>
  <c r="V1026" i="2"/>
  <c r="W1026" i="2" s="1"/>
  <c r="X1026" i="2" s="1"/>
  <c r="Y1026" i="2" s="1"/>
  <c r="V388" i="2"/>
  <c r="W388" i="2" s="1"/>
  <c r="X388" i="2" s="1"/>
  <c r="Y388" i="2" s="1"/>
  <c r="V375" i="2"/>
  <c r="W375" i="2" s="1"/>
  <c r="X375" i="2" s="1"/>
  <c r="Y375" i="2" s="1"/>
  <c r="S135" i="2"/>
  <c r="R996" i="2"/>
  <c r="I21" i="3"/>
  <c r="R359" i="2"/>
  <c r="U26" i="2"/>
  <c r="U12" i="2" s="1"/>
  <c r="V158" i="2"/>
  <c r="W158" i="2" s="1"/>
  <c r="X158" i="2" s="1"/>
  <c r="Y158" i="2" s="1"/>
  <c r="V648" i="2"/>
  <c r="W648" i="2" s="1"/>
  <c r="X648" i="2" s="1"/>
  <c r="Y648" i="2" s="1"/>
  <c r="V359" i="2"/>
  <c r="W359" i="2" s="1"/>
  <c r="V423" i="2"/>
  <c r="W423" i="2" s="1"/>
  <c r="X423" i="2" s="1"/>
  <c r="Y423" i="2" s="1"/>
  <c r="V719" i="2"/>
  <c r="W719" i="2" s="1"/>
  <c r="X719" i="2" s="1"/>
  <c r="Y719" i="2" s="1"/>
  <c r="V510" i="2"/>
  <c r="W510" i="2" s="1"/>
  <c r="X510" i="2" s="1"/>
  <c r="Y510" i="2" s="1"/>
  <c r="V542" i="2"/>
  <c r="W542" i="2" s="1"/>
  <c r="X542" i="2" s="1"/>
  <c r="Y542" i="2" s="1"/>
  <c r="V741" i="2"/>
  <c r="W741" i="2" s="1"/>
  <c r="X741" i="2" s="1"/>
  <c r="Y741" i="2" s="1"/>
  <c r="V904" i="2"/>
  <c r="W904" i="2" s="1"/>
  <c r="X904" i="2" s="1"/>
  <c r="Y904" i="2" s="1"/>
  <c r="S474" i="2"/>
  <c r="S365" i="2"/>
  <c r="P378" i="2"/>
  <c r="V378" i="2" s="1"/>
  <c r="W378" i="2" s="1"/>
  <c r="X378" i="2" s="1"/>
  <c r="Y378" i="2" s="1"/>
  <c r="S608" i="2"/>
  <c r="P847" i="2"/>
  <c r="V847" i="2" s="1"/>
  <c r="W847" i="2" s="1"/>
  <c r="X847" i="2" s="1"/>
  <c r="Y847" i="2" s="1"/>
  <c r="R983" i="2"/>
  <c r="R1001" i="2"/>
  <c r="R1008" i="2"/>
  <c r="R1042" i="2"/>
  <c r="S162" i="2"/>
  <c r="P150" i="2"/>
  <c r="P12" i="2" s="1"/>
  <c r="V30" i="2"/>
  <c r="W30" i="2" s="1"/>
  <c r="X30" i="2" s="1"/>
  <c r="V46" i="2"/>
  <c r="W46" i="2" s="1"/>
  <c r="X46" i="2" s="1"/>
  <c r="Y46" i="2" s="1"/>
  <c r="V62" i="2"/>
  <c r="W62" i="2" s="1"/>
  <c r="X62" i="2" s="1"/>
  <c r="Y62" i="2" s="1"/>
  <c r="V80" i="2"/>
  <c r="W80" i="2" s="1"/>
  <c r="X80" i="2" s="1"/>
  <c r="Y80" i="2" s="1"/>
  <c r="V39" i="2"/>
  <c r="W39" i="2" s="1"/>
  <c r="X39" i="2" s="1"/>
  <c r="Y39" i="2" s="1"/>
  <c r="V55" i="2"/>
  <c r="W55" i="2" s="1"/>
  <c r="X55" i="2" s="1"/>
  <c r="Y55" i="2" s="1"/>
  <c r="V71" i="2"/>
  <c r="W71" i="2" s="1"/>
  <c r="X71" i="2" s="1"/>
  <c r="Y71" i="2" s="1"/>
  <c r="V33" i="2"/>
  <c r="W33" i="2" s="1"/>
  <c r="X33" i="2" s="1"/>
  <c r="Y33" i="2" s="1"/>
  <c r="V429" i="2"/>
  <c r="W429" i="2" s="1"/>
  <c r="X429" i="2" s="1"/>
  <c r="Y429" i="2" s="1"/>
  <c r="V163" i="2"/>
  <c r="W163" i="2" s="1"/>
  <c r="X163" i="2" s="1"/>
  <c r="Y163" i="2" s="1"/>
  <c r="V182" i="2"/>
  <c r="W182" i="2" s="1"/>
  <c r="X182" i="2" s="1"/>
  <c r="Y182" i="2" s="1"/>
  <c r="V208" i="2"/>
  <c r="W208" i="2" s="1"/>
  <c r="X208" i="2" s="1"/>
  <c r="Y208" i="2" s="1"/>
  <c r="V322" i="2"/>
  <c r="W322" i="2" s="1"/>
  <c r="X322" i="2" s="1"/>
  <c r="Y322" i="2" s="1"/>
  <c r="V386" i="2"/>
  <c r="W386" i="2" s="1"/>
  <c r="X386" i="2" s="1"/>
  <c r="Y386" i="2" s="1"/>
  <c r="V94" i="2"/>
  <c r="W94" i="2" s="1"/>
  <c r="X94" i="2" s="1"/>
  <c r="Y94" i="2" s="1"/>
  <c r="V110" i="2"/>
  <c r="W110" i="2" s="1"/>
  <c r="X110" i="2" s="1"/>
  <c r="Y110" i="2" s="1"/>
  <c r="V156" i="2"/>
  <c r="W156" i="2" s="1"/>
  <c r="X156" i="2" s="1"/>
  <c r="Y156" i="2" s="1"/>
  <c r="V593" i="2"/>
  <c r="W593" i="2" s="1"/>
  <c r="X593" i="2" s="1"/>
  <c r="Y593" i="2" s="1"/>
  <c r="W312" i="2"/>
  <c r="X312" i="2" s="1"/>
  <c r="Y312" i="2" s="1"/>
  <c r="V376" i="2"/>
  <c r="W376" i="2" s="1"/>
  <c r="X376" i="2" s="1"/>
  <c r="Y376" i="2" s="1"/>
  <c r="V324" i="2"/>
  <c r="W324" i="2" s="1"/>
  <c r="X324" i="2" s="1"/>
  <c r="Y324" i="2" s="1"/>
  <c r="V516" i="2"/>
  <c r="W516" i="2" s="1"/>
  <c r="X516" i="2" s="1"/>
  <c r="Y516" i="2" s="1"/>
  <c r="V548" i="2"/>
  <c r="W548" i="2" s="1"/>
  <c r="X548" i="2" s="1"/>
  <c r="Y548" i="2" s="1"/>
  <c r="V579" i="2"/>
  <c r="W579" i="2" s="1"/>
  <c r="X579" i="2" s="1"/>
  <c r="Y579" i="2" s="1"/>
  <c r="V310" i="2"/>
  <c r="W310" i="2" s="1"/>
  <c r="X310" i="2" s="1"/>
  <c r="Y310" i="2" s="1"/>
  <c r="V374" i="2"/>
  <c r="W374" i="2" s="1"/>
  <c r="X374" i="2" s="1"/>
  <c r="Y374" i="2" s="1"/>
  <c r="V583" i="2"/>
  <c r="W583" i="2" s="1"/>
  <c r="X583" i="2" s="1"/>
  <c r="Y583" i="2" s="1"/>
  <c r="V515" i="2"/>
  <c r="W515" i="2" s="1"/>
  <c r="X515" i="2" s="1"/>
  <c r="Y515" i="2" s="1"/>
  <c r="V624" i="2"/>
  <c r="W624" i="2" s="1"/>
  <c r="X624" i="2" s="1"/>
  <c r="Y624" i="2" s="1"/>
  <c r="V434" i="2"/>
  <c r="W434" i="2" s="1"/>
  <c r="X434" i="2" s="1"/>
  <c r="Y434" i="2" s="1"/>
  <c r="V482" i="2"/>
  <c r="W482" i="2" s="1"/>
  <c r="X482" i="2" s="1"/>
  <c r="Y482" i="2" s="1"/>
  <c r="V498" i="2"/>
  <c r="W498" i="2" s="1"/>
  <c r="X498" i="2" s="1"/>
  <c r="Y498" i="2" s="1"/>
  <c r="V514" i="2"/>
  <c r="W514" i="2" s="1"/>
  <c r="X514" i="2" s="1"/>
  <c r="Y514" i="2" s="1"/>
  <c r="V530" i="2"/>
  <c r="W530" i="2" s="1"/>
  <c r="X530" i="2" s="1"/>
  <c r="Y530" i="2" s="1"/>
  <c r="V546" i="2"/>
  <c r="W546" i="2" s="1"/>
  <c r="X546" i="2" s="1"/>
  <c r="Y546" i="2" s="1"/>
  <c r="V562" i="2"/>
  <c r="W562" i="2" s="1"/>
  <c r="X562" i="2" s="1"/>
  <c r="Y562" i="2" s="1"/>
  <c r="V626" i="2"/>
  <c r="W626" i="2" s="1"/>
  <c r="X626" i="2" s="1"/>
  <c r="Y626" i="2" s="1"/>
  <c r="X642" i="2"/>
  <c r="Y642" i="2" s="1"/>
  <c r="V658" i="2"/>
  <c r="W658" i="2" s="1"/>
  <c r="X658" i="2" s="1"/>
  <c r="Y658" i="2" s="1"/>
  <c r="V676" i="2"/>
  <c r="W676" i="2" s="1"/>
  <c r="X676" i="2" s="1"/>
  <c r="Y676" i="2" s="1"/>
  <c r="V611" i="2"/>
  <c r="W611" i="2" s="1"/>
  <c r="X611" i="2" s="1"/>
  <c r="Y611" i="2" s="1"/>
  <c r="V627" i="2"/>
  <c r="W627" i="2" s="1"/>
  <c r="X627" i="2" s="1"/>
  <c r="Y627" i="2" s="1"/>
  <c r="V643" i="2"/>
  <c r="W643" i="2" s="1"/>
  <c r="X643" i="2" s="1"/>
  <c r="Y643" i="2" s="1"/>
  <c r="V659" i="2"/>
  <c r="W659" i="2" s="1"/>
  <c r="X659" i="2" s="1"/>
  <c r="Y659" i="2" s="1"/>
  <c r="V675" i="2"/>
  <c r="V697" i="2"/>
  <c r="W697" i="2" s="1"/>
  <c r="X697" i="2" s="1"/>
  <c r="Y697" i="2" s="1"/>
  <c r="V713" i="2"/>
  <c r="W713" i="2" s="1"/>
  <c r="X713" i="2" s="1"/>
  <c r="Y713" i="2" s="1"/>
  <c r="V729" i="2"/>
  <c r="W729" i="2" s="1"/>
  <c r="X729" i="2" s="1"/>
  <c r="Y729" i="2" s="1"/>
  <c r="V745" i="2"/>
  <c r="W745" i="2" s="1"/>
  <c r="X745" i="2" s="1"/>
  <c r="Y745" i="2" s="1"/>
  <c r="W746" i="2"/>
  <c r="X746" i="2" s="1"/>
  <c r="Y746" i="2" s="1"/>
  <c r="V769" i="2"/>
  <c r="W769" i="2" s="1"/>
  <c r="X769" i="2" s="1"/>
  <c r="Y769" i="2" s="1"/>
  <c r="V785" i="2"/>
  <c r="W785" i="2" s="1"/>
  <c r="X785" i="2" s="1"/>
  <c r="Y785" i="2" s="1"/>
  <c r="V801" i="2"/>
  <c r="W801" i="2" s="1"/>
  <c r="X801" i="2" s="1"/>
  <c r="Y801" i="2" s="1"/>
  <c r="V817" i="2"/>
  <c r="W817" i="2" s="1"/>
  <c r="X817" i="2" s="1"/>
  <c r="Y817" i="2" s="1"/>
  <c r="V940" i="2"/>
  <c r="W940" i="2" s="1"/>
  <c r="X940" i="2" s="1"/>
  <c r="Y940" i="2" s="1"/>
  <c r="V872" i="2"/>
  <c r="W872" i="2" s="1"/>
  <c r="X872" i="2" s="1"/>
  <c r="Y872" i="2" s="1"/>
  <c r="V869" i="2"/>
  <c r="W869" i="2" s="1"/>
  <c r="X869" i="2" s="1"/>
  <c r="Y869" i="2" s="1"/>
  <c r="V877" i="2"/>
  <c r="W877" i="2" s="1"/>
  <c r="X877" i="2" s="1"/>
  <c r="Y877" i="2" s="1"/>
  <c r="V909" i="2"/>
  <c r="W909" i="2" s="1"/>
  <c r="X909" i="2" s="1"/>
  <c r="Y909" i="2" s="1"/>
  <c r="V914" i="2"/>
  <c r="W914" i="2" s="1"/>
  <c r="X914" i="2" s="1"/>
  <c r="Y914" i="2" s="1"/>
  <c r="V930" i="2"/>
  <c r="W930" i="2" s="1"/>
  <c r="X930" i="2" s="1"/>
  <c r="Y930" i="2" s="1"/>
  <c r="V946" i="2"/>
  <c r="W946" i="2" s="1"/>
  <c r="X946" i="2" s="1"/>
  <c r="Y946" i="2" s="1"/>
  <c r="V967" i="2"/>
  <c r="W967" i="2" s="1"/>
  <c r="X967" i="2" s="1"/>
  <c r="Y967" i="2" s="1"/>
  <c r="V1009" i="2"/>
  <c r="W1009" i="2" s="1"/>
  <c r="X1009" i="2" s="1"/>
  <c r="Y1009" i="2" s="1"/>
  <c r="V1024" i="2"/>
  <c r="W1024" i="2" s="1"/>
  <c r="X1024" i="2" s="1"/>
  <c r="Y1024" i="2" s="1"/>
  <c r="V1028" i="2"/>
  <c r="W1028" i="2" s="1"/>
  <c r="X1028" i="2" s="1"/>
  <c r="Y1028" i="2" s="1"/>
  <c r="Q384" i="2"/>
  <c r="W384" i="2" s="1"/>
  <c r="X384" i="2" s="1"/>
  <c r="Y384" i="2" s="1"/>
  <c r="V48" i="2"/>
  <c r="W48" i="2" s="1"/>
  <c r="X48" i="2" s="1"/>
  <c r="Y48" i="2" s="1"/>
  <c r="V115" i="2"/>
  <c r="W115" i="2" s="1"/>
  <c r="X115" i="2" s="1"/>
  <c r="Y115" i="2" s="1"/>
  <c r="V616" i="2"/>
  <c r="W616" i="2" s="1"/>
  <c r="X616" i="2" s="1"/>
  <c r="Y616" i="2" s="1"/>
  <c r="V265" i="2"/>
  <c r="W265" i="2" s="1"/>
  <c r="X265" i="2" s="1"/>
  <c r="Y265" i="2" s="1"/>
  <c r="V574" i="2"/>
  <c r="W574" i="2" s="1"/>
  <c r="X574" i="2" s="1"/>
  <c r="Y574" i="2" s="1"/>
  <c r="V709" i="2"/>
  <c r="W709" i="2" s="1"/>
  <c r="X709" i="2" s="1"/>
  <c r="Y709" i="2" s="1"/>
  <c r="R569" i="2"/>
  <c r="S864" i="2"/>
  <c r="R857" i="2"/>
  <c r="Q460" i="2"/>
  <c r="V50" i="2"/>
  <c r="W50" i="2" s="1"/>
  <c r="X50" i="2" s="1"/>
  <c r="Y50" i="2" s="1"/>
  <c r="V180" i="2"/>
  <c r="W180" i="2" s="1"/>
  <c r="X180" i="2" s="1"/>
  <c r="Y180" i="2" s="1"/>
  <c r="V338" i="2"/>
  <c r="W338" i="2" s="1"/>
  <c r="X338" i="2" s="1"/>
  <c r="Y338" i="2" s="1"/>
  <c r="V148" i="2"/>
  <c r="W148" i="2" s="1"/>
  <c r="X148" i="2" s="1"/>
  <c r="Y148" i="2" s="1"/>
  <c r="V439" i="2"/>
  <c r="W439" i="2" s="1"/>
  <c r="X439" i="2" s="1"/>
  <c r="Y439" i="2" s="1"/>
  <c r="V27" i="2"/>
  <c r="W27" i="2" s="1"/>
  <c r="X27" i="2" s="1"/>
  <c r="Y27" i="2" s="1"/>
  <c r="V43" i="2"/>
  <c r="W43" i="2" s="1"/>
  <c r="X43" i="2" s="1"/>
  <c r="Y43" i="2" s="1"/>
  <c r="V59" i="2"/>
  <c r="W59" i="2" s="1"/>
  <c r="X59" i="2" s="1"/>
  <c r="Y59" i="2" s="1"/>
  <c r="V72" i="2"/>
  <c r="W72" i="2" s="1"/>
  <c r="X72" i="2" s="1"/>
  <c r="Y72" i="2" s="1"/>
  <c r="V84" i="2"/>
  <c r="W84" i="2" s="1"/>
  <c r="X84" i="2" s="1"/>
  <c r="Y84" i="2" s="1"/>
  <c r="V40" i="2"/>
  <c r="W40" i="2" s="1"/>
  <c r="X40" i="2" s="1"/>
  <c r="Y40" i="2" s="1"/>
  <c r="V132" i="2"/>
  <c r="W132" i="2" s="1"/>
  <c r="X132" i="2" s="1"/>
  <c r="Y132" i="2" s="1"/>
  <c r="W192" i="2"/>
  <c r="X192" i="2" s="1"/>
  <c r="Y192" i="2" s="1"/>
  <c r="V211" i="2"/>
  <c r="W211" i="2" s="1"/>
  <c r="X211" i="2" s="1"/>
  <c r="Y211" i="2" s="1"/>
  <c r="V230" i="2"/>
  <c r="W230" i="2" s="1"/>
  <c r="X230" i="2" s="1"/>
  <c r="Y230" i="2" s="1"/>
  <c r="V589" i="2"/>
  <c r="W589" i="2" s="1"/>
  <c r="X589" i="2" s="1"/>
  <c r="Y589" i="2" s="1"/>
  <c r="V98" i="2"/>
  <c r="W98" i="2" s="1"/>
  <c r="X98" i="2" s="1"/>
  <c r="Y98" i="2" s="1"/>
  <c r="V114" i="2"/>
  <c r="W114" i="2" s="1"/>
  <c r="X114" i="2" s="1"/>
  <c r="Y114" i="2" s="1"/>
  <c r="V204" i="2"/>
  <c r="W204" i="2" s="1"/>
  <c r="X204" i="2" s="1"/>
  <c r="Y204" i="2" s="1"/>
  <c r="V242" i="2"/>
  <c r="W242" i="2" s="1"/>
  <c r="X242" i="2" s="1"/>
  <c r="Y242" i="2" s="1"/>
  <c r="V370" i="2"/>
  <c r="W370" i="2" s="1"/>
  <c r="X370" i="2" s="1"/>
  <c r="Y370" i="2" s="1"/>
  <c r="V200" i="2"/>
  <c r="W200" i="2" s="1"/>
  <c r="X200" i="2" s="1"/>
  <c r="Y200" i="2" s="1"/>
  <c r="V354" i="2"/>
  <c r="W354" i="2" s="1"/>
  <c r="X354" i="2" s="1"/>
  <c r="Y354" i="2" s="1"/>
  <c r="V580" i="2"/>
  <c r="W580" i="2" s="1"/>
  <c r="X580" i="2" s="1"/>
  <c r="Y580" i="2" s="1"/>
  <c r="V263" i="2"/>
  <c r="W263" i="2" s="1"/>
  <c r="X263" i="2" s="1"/>
  <c r="Y263" i="2" s="1"/>
  <c r="V308" i="2"/>
  <c r="W308" i="2" s="1"/>
  <c r="X308" i="2" s="1"/>
  <c r="Y308" i="2" s="1"/>
  <c r="V327" i="2"/>
  <c r="W327" i="2" s="1"/>
  <c r="X327" i="2" s="1"/>
  <c r="Y327" i="2" s="1"/>
  <c r="V256" i="2"/>
  <c r="W256" i="2" s="1"/>
  <c r="X256" i="2" s="1"/>
  <c r="Y256" i="2" s="1"/>
  <c r="V320" i="2"/>
  <c r="W320" i="2" s="1"/>
  <c r="X320" i="2" s="1"/>
  <c r="Y320" i="2" s="1"/>
  <c r="V358" i="2"/>
  <c r="W358" i="2" s="1"/>
  <c r="X358" i="2" s="1"/>
  <c r="Y358" i="2" s="1"/>
  <c r="V555" i="2"/>
  <c r="W555" i="2" s="1"/>
  <c r="X555" i="2" s="1"/>
  <c r="Y555" i="2" s="1"/>
  <c r="V473" i="2"/>
  <c r="W473" i="2" s="1"/>
  <c r="X473" i="2" s="1"/>
  <c r="Y473" i="2" s="1"/>
  <c r="V489" i="2"/>
  <c r="W489" i="2" s="1"/>
  <c r="X489" i="2" s="1"/>
  <c r="Y489" i="2" s="1"/>
  <c r="V470" i="2"/>
  <c r="W470" i="2" s="1"/>
  <c r="X470" i="2" s="1"/>
  <c r="Y470" i="2" s="1"/>
  <c r="V486" i="2"/>
  <c r="W486" i="2" s="1"/>
  <c r="X486" i="2" s="1"/>
  <c r="Y486" i="2" s="1"/>
  <c r="V518" i="2"/>
  <c r="W518" i="2" s="1"/>
  <c r="X518" i="2" s="1"/>
  <c r="Y518" i="2" s="1"/>
  <c r="V550" i="2"/>
  <c r="W550" i="2" s="1"/>
  <c r="X550" i="2" s="1"/>
  <c r="Y550" i="2" s="1"/>
  <c r="V620" i="2"/>
  <c r="W620" i="2" s="1"/>
  <c r="X620" i="2" s="1"/>
  <c r="Y620" i="2" s="1"/>
  <c r="V636" i="2"/>
  <c r="W636" i="2" s="1"/>
  <c r="X636" i="2" s="1"/>
  <c r="Y636" i="2" s="1"/>
  <c r="V668" i="2"/>
  <c r="W668" i="2" s="1"/>
  <c r="X668" i="2" s="1"/>
  <c r="Y668" i="2" s="1"/>
  <c r="V715" i="2"/>
  <c r="W715" i="2" s="1"/>
  <c r="X715" i="2" s="1"/>
  <c r="Y715" i="2" s="1"/>
  <c r="Y582" i="2"/>
  <c r="V598" i="2"/>
  <c r="W598" i="2" s="1"/>
  <c r="X598" i="2" s="1"/>
  <c r="Y598" i="2" s="1"/>
  <c r="V615" i="2"/>
  <c r="W615" i="2" s="1"/>
  <c r="X615" i="2" s="1"/>
  <c r="Y615" i="2" s="1"/>
  <c r="V647" i="2"/>
  <c r="W647" i="2" s="1"/>
  <c r="X647" i="2" s="1"/>
  <c r="Y647" i="2" s="1"/>
  <c r="V683" i="2"/>
  <c r="W683" i="2" s="1"/>
  <c r="X683" i="2" s="1"/>
  <c r="Y683" i="2" s="1"/>
  <c r="V819" i="2"/>
  <c r="W819" i="2" s="1"/>
  <c r="X819" i="2" s="1"/>
  <c r="Y819" i="2" s="1"/>
  <c r="V775" i="2"/>
  <c r="W775" i="2" s="1"/>
  <c r="X775" i="2" s="1"/>
  <c r="Y775" i="2" s="1"/>
  <c r="V701" i="2"/>
  <c r="W701" i="2" s="1"/>
  <c r="X701" i="2" s="1"/>
  <c r="Y701" i="2" s="1"/>
  <c r="V717" i="2"/>
  <c r="W717" i="2" s="1"/>
  <c r="X717" i="2" s="1"/>
  <c r="Y717" i="2" s="1"/>
  <c r="V733" i="2"/>
  <c r="W733" i="2" s="1"/>
  <c r="X733" i="2" s="1"/>
  <c r="Y733" i="2" s="1"/>
  <c r="V749" i="2"/>
  <c r="W749" i="2" s="1"/>
  <c r="X749" i="2" s="1"/>
  <c r="Y749" i="2" s="1"/>
  <c r="V779" i="2"/>
  <c r="W779" i="2" s="1"/>
  <c r="X779" i="2" s="1"/>
  <c r="Y779" i="2" s="1"/>
  <c r="V799" i="2"/>
  <c r="W799" i="2" s="1"/>
  <c r="X799" i="2" s="1"/>
  <c r="Y799" i="2" s="1"/>
  <c r="V789" i="2"/>
  <c r="W789" i="2" s="1"/>
  <c r="X789" i="2" s="1"/>
  <c r="Y789" i="2" s="1"/>
  <c r="V821" i="2"/>
  <c r="W821" i="2" s="1"/>
  <c r="X821" i="2" s="1"/>
  <c r="Y821" i="2" s="1"/>
  <c r="V762" i="2"/>
  <c r="W762" i="2" s="1"/>
  <c r="X762" i="2" s="1"/>
  <c r="Y762" i="2" s="1"/>
  <c r="V794" i="2"/>
  <c r="W794" i="2" s="1"/>
  <c r="X794" i="2" s="1"/>
  <c r="Y794" i="2" s="1"/>
  <c r="V826" i="2"/>
  <c r="W826" i="2" s="1"/>
  <c r="X826" i="2" s="1"/>
  <c r="Y826" i="2" s="1"/>
  <c r="W890" i="2"/>
  <c r="X890" i="2" s="1"/>
  <c r="Y890" i="2" s="1"/>
  <c r="V982" i="2"/>
  <c r="W982" i="2" s="1"/>
  <c r="X982" i="2" s="1"/>
  <c r="Y982" i="2" s="1"/>
  <c r="V971" i="2"/>
  <c r="W971" i="2" s="1"/>
  <c r="X971" i="2" s="1"/>
  <c r="Y971" i="2" s="1"/>
  <c r="V1007" i="2"/>
  <c r="W1007" i="2" s="1"/>
  <c r="X1007" i="2" s="1"/>
  <c r="Y1007" i="2" s="1"/>
  <c r="W1013" i="2"/>
  <c r="X1013" i="2" s="1"/>
  <c r="Y1013" i="2" s="1"/>
  <c r="V1032" i="2"/>
  <c r="W1032" i="2" s="1"/>
  <c r="X1032" i="2" s="1"/>
  <c r="Y1032" i="2" s="1"/>
  <c r="S678" i="2"/>
  <c r="S959" i="2"/>
  <c r="R466" i="2"/>
  <c r="V35" i="2"/>
  <c r="W35" i="2" s="1"/>
  <c r="X35" i="2" s="1"/>
  <c r="Y35" i="2" s="1"/>
  <c r="V629" i="2"/>
  <c r="W629" i="2" s="1"/>
  <c r="X629" i="2" s="1"/>
  <c r="Y629" i="2" s="1"/>
  <c r="V585" i="2"/>
  <c r="W585" i="2" s="1"/>
  <c r="X585" i="2" s="1"/>
  <c r="Y585" i="2" s="1"/>
  <c r="V430" i="2"/>
  <c r="W430" i="2" s="1"/>
  <c r="X430" i="2" s="1"/>
  <c r="Y430" i="2" s="1"/>
  <c r="V725" i="2"/>
  <c r="W725" i="2" s="1"/>
  <c r="X725" i="2" s="1"/>
  <c r="Y725" i="2" s="1"/>
  <c r="V784" i="2"/>
  <c r="W784" i="2" s="1"/>
  <c r="X784" i="2" s="1"/>
  <c r="Y784" i="2" s="1"/>
  <c r="V937" i="2"/>
  <c r="W937" i="2" s="1"/>
  <c r="X937" i="2" s="1"/>
  <c r="Y937" i="2" s="1"/>
  <c r="Q215" i="2"/>
  <c r="S1015" i="2"/>
  <c r="R128" i="2"/>
  <c r="Q1035" i="2"/>
  <c r="Q674" i="2"/>
  <c r="R991" i="2"/>
  <c r="S30" i="2"/>
  <c r="V267" i="2"/>
  <c r="W267" i="2" s="1"/>
  <c r="X267" i="2" s="1"/>
  <c r="Y267" i="2" s="1"/>
  <c r="V31" i="2"/>
  <c r="W31" i="2" s="1"/>
  <c r="X31" i="2" s="1"/>
  <c r="Y31" i="2" s="1"/>
  <c r="V47" i="2"/>
  <c r="W47" i="2" s="1"/>
  <c r="X47" i="2" s="1"/>
  <c r="Y47" i="2" s="1"/>
  <c r="V196" i="2"/>
  <c r="W196" i="2" s="1"/>
  <c r="X196" i="2" s="1"/>
  <c r="Y196" i="2" s="1"/>
  <c r="V286" i="2"/>
  <c r="W286" i="2" s="1"/>
  <c r="X286" i="2" s="1"/>
  <c r="Y286" i="2" s="1"/>
  <c r="V44" i="2"/>
  <c r="W44" i="2" s="1"/>
  <c r="X44" i="2" s="1"/>
  <c r="Y44" i="2" s="1"/>
  <c r="V402" i="2"/>
  <c r="W402" i="2" s="1"/>
  <c r="X402" i="2" s="1"/>
  <c r="Y402" i="2" s="1"/>
  <c r="V77" i="2"/>
  <c r="W77" i="2" s="1"/>
  <c r="X77" i="2" s="1"/>
  <c r="Y77" i="2" s="1"/>
  <c r="V93" i="2"/>
  <c r="W93" i="2" s="1"/>
  <c r="X93" i="2" s="1"/>
  <c r="Y93" i="2" s="1"/>
  <c r="V131" i="2"/>
  <c r="W131" i="2" s="1"/>
  <c r="X131" i="2" s="1"/>
  <c r="Y131" i="2" s="1"/>
  <c r="W176" i="2"/>
  <c r="X176" i="2" s="1"/>
  <c r="Y176" i="2" s="1"/>
  <c r="V214" i="2"/>
  <c r="W214" i="2" s="1"/>
  <c r="X214" i="2" s="1"/>
  <c r="Y214" i="2" s="1"/>
  <c r="V102" i="2"/>
  <c r="W102" i="2" s="1"/>
  <c r="X102" i="2" s="1"/>
  <c r="Y102" i="2" s="1"/>
  <c r="V226" i="2"/>
  <c r="W226" i="2" s="1"/>
  <c r="X226" i="2" s="1"/>
  <c r="Y226" i="2" s="1"/>
  <c r="V252" i="2"/>
  <c r="W252" i="2" s="1"/>
  <c r="X252" i="2" s="1"/>
  <c r="Y252" i="2" s="1"/>
  <c r="V577" i="2"/>
  <c r="W577" i="2" s="1"/>
  <c r="X577" i="2" s="1"/>
  <c r="Y577" i="2" s="1"/>
  <c r="V203" i="2"/>
  <c r="W203" i="2" s="1"/>
  <c r="X203" i="2" s="1"/>
  <c r="Y203" i="2" s="1"/>
  <c r="V222" i="2"/>
  <c r="W222" i="2" s="1"/>
  <c r="X222" i="2" s="1"/>
  <c r="Y222" i="2" s="1"/>
  <c r="V238" i="2"/>
  <c r="W238" i="2" s="1"/>
  <c r="X238" i="2" s="1"/>
  <c r="Y238" i="2" s="1"/>
  <c r="V254" i="2"/>
  <c r="W254" i="2" s="1"/>
  <c r="X254" i="2" s="1"/>
  <c r="Y254" i="2" s="1"/>
  <c r="V274" i="2"/>
  <c r="W274" i="2" s="1"/>
  <c r="X274" i="2" s="1"/>
  <c r="Y274" i="2" s="1"/>
  <c r="V418" i="2"/>
  <c r="W418" i="2" s="1"/>
  <c r="X418" i="2" s="1"/>
  <c r="Y418" i="2" s="1"/>
  <c r="V334" i="2"/>
  <c r="W334" i="2" s="1"/>
  <c r="X334" i="2" s="1"/>
  <c r="Y334" i="2" s="1"/>
  <c r="V350" i="2"/>
  <c r="W350" i="2" s="1"/>
  <c r="X350" i="2" s="1"/>
  <c r="Y350" i="2" s="1"/>
  <c r="V382" i="2"/>
  <c r="W382" i="2" s="1"/>
  <c r="X382" i="2" s="1"/>
  <c r="Y382" i="2" s="1"/>
  <c r="V398" i="2"/>
  <c r="W398" i="2" s="1"/>
  <c r="X398" i="2" s="1"/>
  <c r="Y398" i="2" s="1"/>
  <c r="V476" i="2"/>
  <c r="W476" i="2" s="1"/>
  <c r="X476" i="2" s="1"/>
  <c r="Y476" i="2" s="1"/>
  <c r="V556" i="2"/>
  <c r="W556" i="2" s="1"/>
  <c r="X556" i="2" s="1"/>
  <c r="Y556" i="2" s="1"/>
  <c r="V342" i="2"/>
  <c r="W342" i="2" s="1"/>
  <c r="X342" i="2" s="1"/>
  <c r="Y342" i="2" s="1"/>
  <c r="V406" i="2"/>
  <c r="W406" i="2" s="1"/>
  <c r="X406" i="2" s="1"/>
  <c r="Y406" i="2" s="1"/>
  <c r="V117" i="2"/>
  <c r="W117" i="2" s="1"/>
  <c r="X117" i="2" s="1"/>
  <c r="Y117" i="2" s="1"/>
  <c r="V197" i="2"/>
  <c r="W197" i="2" s="1"/>
  <c r="X197" i="2" s="1"/>
  <c r="Y197" i="2" s="1"/>
  <c r="V277" i="2"/>
  <c r="W277" i="2" s="1"/>
  <c r="X277" i="2" s="1"/>
  <c r="Y277" i="2" s="1"/>
  <c r="V293" i="2"/>
  <c r="W293" i="2" s="1"/>
  <c r="X293" i="2" s="1"/>
  <c r="Y293" i="2" s="1"/>
  <c r="V309" i="2"/>
  <c r="W309" i="2" s="1"/>
  <c r="X309" i="2" s="1"/>
  <c r="Y309" i="2" s="1"/>
  <c r="V325" i="2"/>
  <c r="W325" i="2" s="1"/>
  <c r="X325" i="2" s="1"/>
  <c r="Y325" i="2" s="1"/>
  <c r="V341" i="2"/>
  <c r="W341" i="2" s="1"/>
  <c r="X341" i="2" s="1"/>
  <c r="Y341" i="2" s="1"/>
  <c r="V373" i="2"/>
  <c r="W373" i="2" s="1"/>
  <c r="X373" i="2" s="1"/>
  <c r="Y373" i="2" s="1"/>
  <c r="V389" i="2"/>
  <c r="W389" i="2" s="1"/>
  <c r="X389" i="2" s="1"/>
  <c r="Y389" i="2" s="1"/>
  <c r="V458" i="2"/>
  <c r="W458" i="2" s="1"/>
  <c r="X458" i="2" s="1"/>
  <c r="Y458" i="2" s="1"/>
  <c r="V490" i="2"/>
  <c r="W490" i="2" s="1"/>
  <c r="X490" i="2" s="1"/>
  <c r="Y490" i="2" s="1"/>
  <c r="V506" i="2"/>
  <c r="W506" i="2" s="1"/>
  <c r="X506" i="2" s="1"/>
  <c r="Y506" i="2" s="1"/>
  <c r="V538" i="2"/>
  <c r="W538" i="2" s="1"/>
  <c r="X538" i="2" s="1"/>
  <c r="Y538" i="2" s="1"/>
  <c r="V554" i="2"/>
  <c r="W554" i="2" s="1"/>
  <c r="X554" i="2" s="1"/>
  <c r="Y554" i="2" s="1"/>
  <c r="V570" i="2"/>
  <c r="W570" i="2" s="1"/>
  <c r="X570" i="2" s="1"/>
  <c r="Y570" i="2" s="1"/>
  <c r="V707" i="2"/>
  <c r="W707" i="2" s="1"/>
  <c r="X707" i="2" s="1"/>
  <c r="Y707" i="2" s="1"/>
  <c r="V603" i="2"/>
  <c r="W603" i="2" s="1"/>
  <c r="X603" i="2" s="1"/>
  <c r="Y603" i="2" s="1"/>
  <c r="V619" i="2"/>
  <c r="W619" i="2" s="1"/>
  <c r="X619" i="2" s="1"/>
  <c r="Y619" i="2" s="1"/>
  <c r="V651" i="2"/>
  <c r="W651" i="2" s="1"/>
  <c r="X651" i="2" s="1"/>
  <c r="Y651" i="2" s="1"/>
  <c r="V667" i="2"/>
  <c r="W667" i="2" s="1"/>
  <c r="X667" i="2" s="1"/>
  <c r="Y667" i="2" s="1"/>
  <c r="V835" i="2"/>
  <c r="W835" i="2" s="1"/>
  <c r="X835" i="2" s="1"/>
  <c r="Y835" i="2" s="1"/>
  <c r="W752" i="2"/>
  <c r="X752" i="2" s="1"/>
  <c r="Y752" i="2" s="1"/>
  <c r="V849" i="2"/>
  <c r="W849" i="2" s="1"/>
  <c r="X849" i="2" s="1"/>
  <c r="Y849" i="2" s="1"/>
  <c r="V705" i="2"/>
  <c r="W705" i="2" s="1"/>
  <c r="X705" i="2" s="1"/>
  <c r="Y705" i="2" s="1"/>
  <c r="V721" i="2"/>
  <c r="W721" i="2" s="1"/>
  <c r="X721" i="2" s="1"/>
  <c r="Y721" i="2" s="1"/>
  <c r="V737" i="2"/>
  <c r="W737" i="2" s="1"/>
  <c r="X737" i="2" s="1"/>
  <c r="Y737" i="2" s="1"/>
  <c r="V674" i="2"/>
  <c r="V755" i="2"/>
  <c r="W755" i="2" s="1"/>
  <c r="X755" i="2" s="1"/>
  <c r="Y755" i="2" s="1"/>
  <c r="V851" i="2"/>
  <c r="W851" i="2" s="1"/>
  <c r="X851" i="2" s="1"/>
  <c r="Y851" i="2" s="1"/>
  <c r="V761" i="2"/>
  <c r="W761" i="2" s="1"/>
  <c r="X761" i="2" s="1"/>
  <c r="Y761" i="2" s="1"/>
  <c r="V777" i="2"/>
  <c r="W777" i="2" s="1"/>
  <c r="X777" i="2" s="1"/>
  <c r="Y777" i="2" s="1"/>
  <c r="V793" i="2"/>
  <c r="W793" i="2" s="1"/>
  <c r="X793" i="2" s="1"/>
  <c r="Y793" i="2" s="1"/>
  <c r="V809" i="2"/>
  <c r="W809" i="2" s="1"/>
  <c r="X809" i="2" s="1"/>
  <c r="Y809" i="2" s="1"/>
  <c r="V825" i="2"/>
  <c r="W825" i="2" s="1"/>
  <c r="X825" i="2" s="1"/>
  <c r="Y825" i="2" s="1"/>
  <c r="V841" i="2"/>
  <c r="W841" i="2" s="1"/>
  <c r="X841" i="2" s="1"/>
  <c r="Y841" i="2" s="1"/>
  <c r="W861" i="2"/>
  <c r="X861" i="2" s="1"/>
  <c r="Y861" i="2" s="1"/>
  <c r="W910" i="2"/>
  <c r="X910" i="2" s="1"/>
  <c r="Y910" i="2" s="1"/>
  <c r="W899" i="2"/>
  <c r="X899" i="2" s="1"/>
  <c r="Y899" i="2" s="1"/>
  <c r="V920" i="2"/>
  <c r="W920" i="2" s="1"/>
  <c r="X920" i="2" s="1"/>
  <c r="Y920" i="2" s="1"/>
  <c r="V922" i="2"/>
  <c r="W922" i="2" s="1"/>
  <c r="X922" i="2" s="1"/>
  <c r="Y922" i="2" s="1"/>
  <c r="V938" i="2"/>
  <c r="W938" i="2" s="1"/>
  <c r="X938" i="2" s="1"/>
  <c r="Y938" i="2" s="1"/>
  <c r="V954" i="2"/>
  <c r="W954" i="2" s="1"/>
  <c r="X954" i="2" s="1"/>
  <c r="Y954" i="2" s="1"/>
  <c r="V984" i="2"/>
  <c r="W984" i="2" s="1"/>
  <c r="X984" i="2" s="1"/>
  <c r="Y984" i="2" s="1"/>
  <c r="V975" i="2"/>
  <c r="W975" i="2" s="1"/>
  <c r="X975" i="2" s="1"/>
  <c r="Y975" i="2" s="1"/>
  <c r="V1019" i="2"/>
  <c r="W1019" i="2" s="1"/>
  <c r="X1019" i="2" s="1"/>
  <c r="Y1019" i="2" s="1"/>
  <c r="V1017" i="2"/>
  <c r="W1017" i="2" s="1"/>
  <c r="X1017" i="2" s="1"/>
  <c r="Y1017" i="2" s="1"/>
  <c r="V1038" i="2"/>
  <c r="W1038" i="2" s="1"/>
  <c r="X1038" i="2" s="1"/>
  <c r="Y1038" i="2" s="1"/>
  <c r="V1044" i="2"/>
  <c r="W1044" i="2" s="1"/>
  <c r="X1044" i="2" s="1"/>
  <c r="Y1044" i="2" s="1"/>
  <c r="S12" i="2" l="1"/>
  <c r="R12" i="2"/>
  <c r="L21" i="3" s="1"/>
  <c r="Q12" i="2"/>
  <c r="K21" i="3" s="1"/>
  <c r="W1035" i="2"/>
  <c r="X1035" i="2" s="1"/>
  <c r="Y1035" i="2" s="1"/>
  <c r="Y959" i="2"/>
  <c r="X857" i="2"/>
  <c r="Y857" i="2" s="1"/>
  <c r="X1001" i="2"/>
  <c r="Y1001" i="2" s="1"/>
  <c r="X466" i="2"/>
  <c r="Y466" i="2" s="1"/>
  <c r="Y864" i="2"/>
  <c r="Y1015" i="2"/>
  <c r="Y135" i="2"/>
  <c r="X991" i="2"/>
  <c r="Y991" i="2" s="1"/>
  <c r="W460" i="2"/>
  <c r="X460" i="2" s="1"/>
  <c r="Y460" i="2" s="1"/>
  <c r="W675" i="2"/>
  <c r="X675" i="2" s="1"/>
  <c r="Y675" i="2" s="1"/>
  <c r="Y365" i="2"/>
  <c r="W157" i="2"/>
  <c r="X157" i="2" s="1"/>
  <c r="Y157" i="2" s="1"/>
  <c r="X1008" i="2"/>
  <c r="Y1008" i="2" s="1"/>
  <c r="Y678" i="2"/>
  <c r="J21" i="3"/>
  <c r="Y608" i="2"/>
  <c r="X983" i="2"/>
  <c r="Y983" i="2" s="1"/>
  <c r="X1042" i="2"/>
  <c r="Y1042" i="2" s="1"/>
  <c r="V150" i="2"/>
  <c r="W150" i="2" s="1"/>
  <c r="X150" i="2" s="1"/>
  <c r="Y150" i="2" s="1"/>
  <c r="X996" i="2"/>
  <c r="Y996" i="2" s="1"/>
  <c r="M21" i="3"/>
  <c r="W215" i="2"/>
  <c r="X215" i="2" s="1"/>
  <c r="Y215" i="2" s="1"/>
  <c r="W674" i="2"/>
  <c r="X674" i="2" s="1"/>
  <c r="Y674" i="2" s="1"/>
  <c r="Y474" i="2"/>
  <c r="X128" i="2"/>
  <c r="Y128" i="2" s="1"/>
  <c r="Y30" i="2"/>
  <c r="Y162" i="2"/>
  <c r="X359" i="2"/>
  <c r="Y359" i="2" s="1"/>
  <c r="V26" i="2"/>
  <c r="I22" i="3"/>
  <c r="X569" i="2"/>
  <c r="Y569" i="2" s="1"/>
  <c r="V12" i="2" l="1"/>
  <c r="J22" i="3" s="1"/>
  <c r="W26" i="2"/>
  <c r="W12" i="2" s="1"/>
  <c r="K22" i="3" l="1"/>
  <c r="X26" i="2"/>
  <c r="X12" i="2" s="1"/>
  <c r="L22" i="3" l="1"/>
  <c r="Y26" i="2"/>
  <c r="Y12" i="2" s="1"/>
  <c r="M22" i="3" l="1"/>
  <c r="M27" i="3" l="1"/>
  <c r="F28" i="3" s="1"/>
  <c r="F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43" authorId="0" shapeId="0" xr:uid="{232921CB-4C7E-452B-95B7-CEF398392237}">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Bosveld, Ids</author>
  </authors>
  <commentList>
    <comment ref="H23" authorId="0" shapeId="0" xr:uid="{B5CF9557-9DE0-42EA-ADBA-B70B5123254F}">
      <text>
        <r>
          <rPr>
            <sz val="9"/>
            <color indexed="81"/>
            <rFont val="Tahoma"/>
            <family val="2"/>
          </rPr>
          <t>De overgehevelde activa van de Personeel BV van Stedin wordt de helft meegerekend.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Bosveld, Ids</author>
  </authors>
  <commentList>
    <comment ref="D1035" authorId="0" shapeId="0" xr:uid="{16D5AA48-D354-4A83-A132-FAB5C869D385}">
      <text>
        <r>
          <rPr>
            <sz val="9"/>
            <color indexed="81"/>
            <rFont val="Tahoma"/>
            <family val="2"/>
          </rPr>
          <t>De overgehevelde activa van de Personeel BV van Stedin wordt de helft meegerekend.</t>
        </r>
      </text>
    </comment>
  </commentList>
</comments>
</file>

<file path=xl/sharedStrings.xml><?xml version="1.0" encoding="utf-8"?>
<sst xmlns="http://schemas.openxmlformats.org/spreadsheetml/2006/main" count="192" uniqueCount="142">
  <si>
    <t>Beschrijving berekening</t>
  </si>
  <si>
    <t>Totale reëele activawaarde ultimo jaar</t>
  </si>
  <si>
    <t>Totalen</t>
  </si>
  <si>
    <t>CPI</t>
  </si>
  <si>
    <t>1+ indexatiefactor</t>
  </si>
  <si>
    <t>1+CPI</t>
  </si>
  <si>
    <t>Berekening gestandaardiseerde activawaarde ultimo jaar</t>
  </si>
  <si>
    <t>Ophalen investeringen</t>
  </si>
  <si>
    <t>Nominale afschrijvingen</t>
  </si>
  <si>
    <t>Afschrijvingen (inflatie 50% geactiveerd)</t>
  </si>
  <si>
    <t>GAW ultimo (inflatie 50% geactiveerd)</t>
  </si>
  <si>
    <t>Volgnummer</t>
  </si>
  <si>
    <t>Geactiveerde inflatie ultimo 2021</t>
  </si>
  <si>
    <t>Laatste jaar afschrijven</t>
  </si>
  <si>
    <t xml:space="preserve"> </t>
  </si>
  <si>
    <t>Beschrijving gegevens</t>
  </si>
  <si>
    <t>Omschrijving</t>
  </si>
  <si>
    <t>Constante</t>
  </si>
  <si>
    <t>Ophalen gegevens</t>
  </si>
  <si>
    <t>Vergoeding geactiveerde inflatie</t>
  </si>
  <si>
    <t>Reguleringsparameters</t>
  </si>
  <si>
    <t>Gegevens betreffende geactiveerde inflatie</t>
  </si>
  <si>
    <t>Resterende afschrijvingstermijn 2022</t>
  </si>
  <si>
    <t>Gedeelte geactiveerde inflatie die niet in PV zit</t>
  </si>
  <si>
    <t>Berekening correctie</t>
  </si>
  <si>
    <t>Eenheid</t>
  </si>
  <si>
    <t>%</t>
  </si>
  <si>
    <t>EUR, pp jaar</t>
  </si>
  <si>
    <t>CPI 2022-2026</t>
  </si>
  <si>
    <t>Berekening afschrijvingen &amp; GAW</t>
  </si>
  <si>
    <t>Bron</t>
  </si>
  <si>
    <t>Berekening op basis van GAW bestand</t>
  </si>
  <si>
    <t>WACC BI 2021 (gedeeltelijke inflatievergoeding, voor belasting)</t>
  </si>
  <si>
    <t>Ophalen parameters</t>
  </si>
  <si>
    <t>Toelichting bij bijzonderheden</t>
  </si>
  <si>
    <t>Kolom H (de nominale afschrijvingen voor 2021) is leeg (we beginnen met afschrijven vanaf 2022), maar moet voor de berekening van de nominale afschrijvingen wel opgenomen worden.</t>
  </si>
  <si>
    <t>EUR, pp 2021</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</si>
  <si>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</si>
  <si>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</si>
  <si>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</si>
  <si>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</si>
  <si>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</si>
  <si>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</si>
  <si>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</si>
  <si>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</si>
  <si>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</si>
  <si>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</si>
  <si>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</si>
  <si>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Is of wordt gepubliceerd? (j/n)</t>
  </si>
  <si>
    <t>Juridisch integraal onderdeel van bovenstaande besluit(en) (j/n)?</t>
  </si>
  <si>
    <t>Bevat bedrijfsvertrouwelijke gegevens? (j/n)</t>
  </si>
  <si>
    <t>Opmerkingen openbare versiegeschiedenis</t>
  </si>
  <si>
    <t>Toelichting bij dit bestand</t>
  </si>
  <si>
    <t>Toelichting bij de werking van dit model</t>
  </si>
  <si>
    <t>Schematische weergave en/of inhoudsopgave van de werking van dit model</t>
  </si>
  <si>
    <t>Toelichting samenhang tabbladen:</t>
  </si>
  <si>
    <t>Input</t>
  </si>
  <si>
    <t>Berekeningen</t>
  </si>
  <si>
    <t>Resultaat</t>
  </si>
  <si>
    <t>2) Parameters</t>
  </si>
  <si>
    <t>Legenda voor gebruik van celkleuren en tabkleuren</t>
  </si>
  <si>
    <t>Celkleur getallen</t>
  </si>
  <si>
    <t>Beschrijving</t>
  </si>
  <si>
    <t>Data en input (bron wordt vermeld)</t>
  </si>
  <si>
    <t>Waarde die zonder berekening wordt overgenomen uit een andere cel</t>
  </si>
  <si>
    <t>Berekende waarde</t>
  </si>
  <si>
    <t>Berekende waarde die wordt opgehaald op een ander tabblad, incl. (eind)resultaat van berekening</t>
  </si>
  <si>
    <t>Cel is niet van toepassing (dus leeg, niet nul), maar er wordt door een formule wel naar verwezen</t>
  </si>
  <si>
    <t>Bijzonderheden:</t>
  </si>
  <si>
    <t>Waarde of berekening die speciale aandacht vraagt (zie toelichting in opmerking)</t>
  </si>
  <si>
    <t>Ingevoerde waarde of berekening die nog niet juist is (indien van toepassing)</t>
  </si>
  <si>
    <t>Eventueel te gebruiken:</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</si>
  <si>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</si>
  <si>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</si>
  <si>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Grijze cijfers geven de uitkomt van een check berekening; dit is geen resultaat waarmee verder wordt gerekend</t>
  </si>
  <si>
    <t>Tabkleur</t>
  </si>
  <si>
    <t>Tabbladen die het model vormen</t>
  </si>
  <si>
    <t>Tabblad met resultaten/output</t>
  </si>
  <si>
    <t>Data</t>
  </si>
  <si>
    <t>Tabblad met input</t>
  </si>
  <si>
    <t>Berekening</t>
  </si>
  <si>
    <t>Tabblad met berekeningen</t>
  </si>
  <si>
    <t>Tabblad dat als geheel nog onjuist of niet up to date is</t>
  </si>
  <si>
    <t>Tabbladen ten behoeve van begrip</t>
  </si>
  <si>
    <t>Input --&gt;</t>
  </si>
  <si>
    <t>Leeg tabblad dat wordt gebruikt als index/markering voor een serie tabbladen (kleur: licht grijs)</t>
  </si>
  <si>
    <t>Toelichting</t>
  </si>
  <si>
    <t>Gestandaardiseerde tabbladen, omvat tenminste: 'Titelblad', 'Toelichting' en 'Bronnen en toepassingen' (kleur: ACM-lichtpaars)</t>
  </si>
  <si>
    <t>Dit bestand bevat de berekening van de hoogte van de correctie voor de PV als gevolg van de erfenis van de cumulatief geactiveerde inflatievergoeding tot en met 2021 voor de regionale netbeheerders elektriciteit.</t>
  </si>
  <si>
    <t>1) Berekening correctie</t>
  </si>
  <si>
    <t>3) Input geactiveerde inflatie</t>
  </si>
  <si>
    <t>4) Berekening afschr. &amp; GAW</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</si>
  <si>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</si>
  <si>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</si>
  <si>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</si>
  <si>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</si>
  <si>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</si>
  <si>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</si>
  <si>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</si>
  <si>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Zaaknummer en/of kenmerk ACM</t>
  </si>
  <si>
    <t>Aanvullende gegevens bestand extern</t>
  </si>
  <si>
    <t>Zoals gebruikt in dit bestand</t>
  </si>
  <si>
    <t>Exacte bestandsnaam</t>
  </si>
  <si>
    <t>Indien van toepassing</t>
  </si>
  <si>
    <t>Datum ontvangst, versie nr., opmerkingen</t>
  </si>
  <si>
    <t>Consumentenprijzen; prijsindex 2015=100</t>
  </si>
  <si>
    <t>GAW sheet E 03s</t>
  </si>
  <si>
    <t xml:space="preserve">Op dit tabblad berekenen we de afschrijvingen en de GAW van erfenis. Deze erfenis is 50% van de tot en met 2021 cumulatief geactiveerde inflatievergoeding. Dit doen we op dezelfde manier als we de afschrijvingen en GAW in het GAW model berekenen. Hierbij berekenen we dus eerst de nominale afschrijvingen. Daarna passen we hierop de indexatiefactor toe. Met de afschrijvingen inclusief de indexatiefactor kunnen we ook de GAW ultimo van de erfenis voor elk jaar berekenen. </t>
  </si>
  <si>
    <t>Totale afschrijvingen geactiveerde inflatievergoeding t/m 2021</t>
  </si>
  <si>
    <t>Totale GAW geactiveerde inflatievergoeding t/m 2021</t>
  </si>
  <si>
    <t>Afschrijvingen 50% geactiveerde inflatievergoeding t/m 2021</t>
  </si>
  <si>
    <t>GAW 50% geactiveerde inflatievergoeding t/m 2021</t>
  </si>
  <si>
    <t xml:space="preserve">Op dit tabblad staat een overzicht van de benodigde parameters. De afschrijvingen en GAW van de geactiveerde inflatievergoeding worden berekend door in het GAW bestand op het resultaat tabblad in regel 16 het systeem tot en met 2021 te wisselen tussen een nominaal stelsel en een reëel stelsel.Het verschil in de resulterende afschrijvingen en GAW in 2021 is de totale geactiveerde inflatievergoeding tot en met 2021. </t>
  </si>
  <si>
    <t>Op dit tabblad staat een overzicht van de de cumulatief geactiveerde inflatievergoeding tot en met 2021. Dit is een afgeleide van het GAW model, waarbij we het verschil tussen de GAW ultimo als we vanaf 2000 alle inflatie hebben geactiveerd en de GAW ultimo als we vanaf 2000 geen inflatie hebben geactiveerd berekenen. In het resultaat tabblad van het GAW bestand is dit (in regel 16) aan te passen.</t>
  </si>
  <si>
    <t>Parameters</t>
  </si>
  <si>
    <t>Jaarlijkse kostenontwikkeling 50% inflatievergoeding t/m 2021</t>
  </si>
  <si>
    <t>Kapitaalkosten 50% inflatievergoeding t/m 2021</t>
  </si>
  <si>
    <t>Correctie op de PV voor 50% van de inflatievergoeding t/m 2021</t>
  </si>
  <si>
    <t>Op dit tabblad berekenen we de jaarlijkse ontwikkeling van de kosten van 50% van de tot en met 2021 cumulatief geactiveerde inflatievergoeding. Hiervoor gebruiken we de doorgerolde afschrijvingen en GAW van tabblad 4. De kosten zijn in prijspeil jaar, dus bij het berekenen van de jaarlijkse kostenontwikkeling moeten we corrigeren voor de inflatie. Op basis hiervan kunnen we berekenen hoe de kosten van de de geactiveerde inflatievergoeding zich jaarlijks ontwikkelen. De resulterende correctie op de PV voor de 50% van de inflatievergoeding t/m 2021 ronden we voorzichtigheidshalve af op 2 decimalen in het voordeel van de netbeheerder.</t>
  </si>
  <si>
    <t>Herstel methodebesluit 2022-2026</t>
  </si>
  <si>
    <t>Percentage inflatie dat geactiveerd wordt in de GAW</t>
  </si>
  <si>
    <t>Herstel berekeningsbestand correctie PV erfenis RNB-E 2022-2026</t>
  </si>
  <si>
    <t>Herstel methodebesluit RNB-E 2022-2026</t>
  </si>
  <si>
    <t>Herstel x-factorberekening RNB-E 2022-2026, herstel GAW bestand RNB-E 2022-2026</t>
  </si>
  <si>
    <t>n.v.t.</t>
  </si>
  <si>
    <t>ACM/23/184726</t>
  </si>
  <si>
    <t>Herstel x-factorbesluit RNB-E 2022-2026</t>
  </si>
  <si>
    <t>Contactgegevens ACM</t>
  </si>
  <si>
    <t>Regulering.energie@acm.nl</t>
  </si>
  <si>
    <t>De uitkomst van deze berekening vormt input voor de herstel x-factorberekening van de regionale netbeheerders elektriciteit gedurende de reguleringsperiode 2022-2026.</t>
  </si>
  <si>
    <t>Voor uitleg over de noodzaak van deze correctie verwijst de ACM naar het herstel methodebesluit RNB-E 2022-2026.</t>
  </si>
  <si>
    <t>CBS</t>
  </si>
  <si>
    <t>Gewijzigd methodebesluit RNB’s elektriciteit 2022-2026 | ACM.nl</t>
  </si>
  <si>
    <t>WACC bijlage bij herstel methodebesluit RNB-E 2022-2026</t>
  </si>
  <si>
    <t>Herstel GAW-bestand RNB-E 2022-2026</t>
  </si>
  <si>
    <t>CBS (t/m 2021); Herstel methodebesluit RNB-E 2022-2026 (vanaf 2022)</t>
  </si>
  <si>
    <t>In het GAW model zitten nog geen investeringen voor 2021 opgenomen. Dit is geen probleem, omdat voor investeringen in 2021 pas vanaf 2022 inflatie wordt geactiveerd.
Bij de berekening van de PV 2021-2026 wordt de activa Personeel BV van Stedin voor de helft meegeteld in 2021 omdat de betreffende activa halverwege 2021 is overgeheveld.</t>
  </si>
  <si>
    <t>Het laatste jaar afschrijven wordt opgehaald van 'tabblad 7. Nominale afschrijvingen' van het GAW bestand. De resterende afschrijvingstermijn 2022 wordt berekend via de volgende berekening: =MAX(0 ; Investeringsdatum+Afschrijvingstermijn+correctie startmoment - 2022). 
Bij de berekening van de PV 2021-2026 wordt de activa Personeel BV van Stedin voor de helft meegeteld in 2021 omdat de betreffende activa halverwege 2021 is overgeheveld.</t>
  </si>
  <si>
    <t>GAW-bestand RNB-E (oud)</t>
  </si>
  <si>
    <t>Herstel GAW-bestand RNB-E 2022-2026; GAW-bestand RNB-E (oud)</t>
  </si>
  <si>
    <t>WACC EI 2026 (gedeeltelijke inflatievergoeding, voor belasting)</t>
  </si>
  <si>
    <t>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</si>
</sst>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3" formatCode="_ * #,##0.00_ ;_ * \-#,##0.00_ ;_ * &quot;-&quot;??_ ;_ @_ "/>
    <numFmt numFmtId="164" formatCode="0.000"/>
    <numFmt numFmtId="165" formatCode="_ * #,##0.0_ ;_ * \-#,##0.0_ ;_ * &quot;-&quot;??_ ;_ @_ "/>
    <numFmt numFmtId="166" formatCode="_ * #,##0_ ;_ * \-#,##0_ ;_ * &quot;-&quot;??_ ;_ @_ "/>
    <numFmt numFmtId="167" formatCode="_ * #,##0.0_ ;_ * \-#,##0.0_ ;_ * &quot;-&quot;_ ;_ @_ "/>
    <numFmt numFmtId="168" formatCode="_ * #,##0_ ;_ * \-#,##0_ ;_ * &quot;-&quot;?_ ;_ @_ "/>
    <numFmt numFmtId="169" formatCode="_ * #,##0.0000_ ;_ * \-#,##0.0000_ ;_ * &quot;-&quot;?_ ;_ @_ "/>
    <numFmt numFmtId="170" formatCode="0.00000%"/>
  </numFmts>
  <fonts count="14" x14ac:knownFonts="1">
    <font>
      <sz val="10"/>
      <color theme="1"/>
      <name val="Arial"/>
      <family val="2"/>
    </font>
    <font>
      <sz val="10"/>
      <color theme="1"/>
      <name val="Arial"/>
      <family val="2"/>
    </font>
    <font>
      <b/>
      <sz val="14"/>
      <color theme="0"/>
      <name val="Arial"/>
      <family val="2"/>
    </font>
    <font>
      <b/>
      <sz val="10"/>
      <name val="Arial"/>
      <family val="2"/>
    </font>
    <font>
      <sz val="10"/>
      <name val="Arial"/>
      <family val="2"/>
    </font>
    <font>
      <i/>
      <sz val="10"/>
      <name val="Arial"/>
      <family val="2"/>
    </font>
    <font>
      <i/>
      <sz val="10"/>
      <color theme="1"/>
      <name val="Arial"/>
      <family val="2"/>
    </font>
    <font>
      <b/>
      <sz val="10"/>
      <color indexed="8"/>
      <name val="Arial"/>
      <family val="2"/>
    </font>
    <font>
      <b/>
      <sz val="10"/>
      <color rgb="FFFF0000"/>
      <name val="Arial"/>
      <family val="2"/>
    </font>
    <font>
      <sz val="10"/>
      <color indexed="55"/>
      <name val="Arial"/>
      <family val="2"/>
    </font>
    <font>
      <sz val="8"/>
      <color indexed="81"/>
      <name val="Tahoma"/>
      <family val="2"/>
    </font>
    <font>
      <u/>
      <sz val="10"/>
      <color theme="10"/>
      <name val="Arial"/>
      <family val="2"/>
    </font>
    <font>
      <b/>
      <sz val="11"/>
      <color theme="0"/>
      <name val="Arial"/>
      <family val="2"/>
    </font>
    <font>
      <sz val="9"/>
      <color indexed="81"/>
      <name val="Tahoma"/>
      <family val="2"/>
    </font>
  </fonts>
  <fills count="18">
    <fill>
      <patternFill patternType="none"/>
    </fill>
    <fill>
      <patternFill patternType="gray125"/>
    </fill>
    <fill>
      <patternFill patternType="solid">
        <fgColor rgb="FF5F1F7A"/>
        <bgColor indexed="64"/>
      </patternFill>
    </fill>
    <fill>
      <patternFill patternType="solid">
        <fgColor rgb="FFCCC8D9"/>
        <bgColor indexed="64"/>
      </patternFill>
    </fill>
    <fill>
      <patternFill patternType="solid">
        <fgColor theme="0"/>
        <bgColor indexed="64"/>
      </patternFill>
    </fill>
    <fill>
      <patternFill patternType="solid">
        <fgColor rgb="FFFFCC99"/>
        <bgColor indexed="64"/>
      </patternFill>
    </fill>
    <fill>
      <patternFill patternType="solid">
        <fgColor rgb="FFFFFFCC"/>
        <bgColor indexed="64"/>
      </patternFill>
    </fill>
    <fill>
      <patternFill patternType="solid">
        <fgColor theme="0" tint="-0.14996795556505021"/>
        <bgColor indexed="64"/>
      </patternFill>
    </fill>
    <fill>
      <patternFill patternType="solid">
        <fgColor rgb="FFE1FFE1"/>
        <bgColor indexed="64"/>
      </patternFill>
    </fill>
    <fill>
      <patternFill patternType="solid">
        <fgColor rgb="FFCCFFCC"/>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CCFF"/>
        <bgColor indexed="64"/>
      </patternFill>
    </fill>
    <fill>
      <patternFill patternType="solid">
        <fgColor rgb="FFFF00FF"/>
        <bgColor indexed="64"/>
      </patternFill>
    </fill>
    <fill>
      <patternFill patternType="solid">
        <fgColor rgb="FF99FF99"/>
        <bgColor indexed="64"/>
      </patternFill>
    </fill>
    <fill>
      <patternFill patternType="solid">
        <fgColor indexed="41"/>
        <bgColor indexed="64"/>
      </patternFill>
    </fill>
    <fill>
      <patternFill patternType="solid">
        <fgColor indexed="14"/>
        <bgColor indexed="64"/>
      </patternFill>
    </fill>
    <fill>
      <patternFill patternType="solid">
        <fgColor theme="0" tint="-4.9989318521683403E-2"/>
        <bgColor indexed="64"/>
      </patternFill>
    </fill>
  </fills>
  <borders count="13">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s>
  <cellStyleXfs count="22">
    <xf numFmtId="0" fontId="0" fillId="0" borderId="0"/>
    <xf numFmtId="43" fontId="1" fillId="0" borderId="0" applyFont="0" applyFill="0" applyBorder="0" applyAlignment="0" applyProtection="0"/>
    <xf numFmtId="49" fontId="2" fillId="2" borderId="1">
      <alignment vertical="top"/>
    </xf>
    <xf numFmtId="0" fontId="1" fillId="0" borderId="0">
      <alignment vertical="top"/>
    </xf>
    <xf numFmtId="49" fontId="3" fillId="0" borderId="0">
      <alignment vertical="top"/>
    </xf>
    <xf numFmtId="0" fontId="4" fillId="0" borderId="0">
      <alignment vertical="top"/>
    </xf>
    <xf numFmtId="49" fontId="3" fillId="3" borderId="1">
      <alignment vertical="top"/>
    </xf>
    <xf numFmtId="41" fontId="4" fillId="5" borderId="0">
      <alignment vertical="top"/>
    </xf>
    <xf numFmtId="43" fontId="4" fillId="7" borderId="0" applyNumberFormat="0">
      <alignment vertical="top"/>
    </xf>
    <xf numFmtId="49" fontId="5" fillId="0" borderId="0">
      <alignment vertical="top"/>
    </xf>
    <xf numFmtId="9" fontId="1" fillId="0" borderId="0" applyFont="0" applyFill="0" applyBorder="0" applyAlignment="0" applyProtection="0"/>
    <xf numFmtId="0" fontId="1" fillId="0" borderId="0">
      <alignment vertical="top"/>
    </xf>
    <xf numFmtId="41" fontId="4" fillId="8" borderId="0">
      <alignment vertical="top"/>
    </xf>
    <xf numFmtId="41" fontId="4" fillId="6" borderId="0">
      <alignment vertical="top"/>
    </xf>
    <xf numFmtId="41" fontId="4" fillId="10" borderId="0">
      <alignment vertical="top"/>
    </xf>
    <xf numFmtId="41" fontId="4" fillId="12" borderId="0">
      <alignment vertical="top"/>
    </xf>
    <xf numFmtId="41" fontId="4" fillId="13" borderId="0">
      <alignment vertical="top"/>
    </xf>
    <xf numFmtId="41" fontId="4" fillId="14" borderId="0">
      <alignment vertical="top"/>
    </xf>
    <xf numFmtId="43" fontId="4" fillId="6" borderId="0" applyFont="0" applyFill="0" applyBorder="0" applyAlignment="0" applyProtection="0">
      <alignment vertical="top"/>
    </xf>
    <xf numFmtId="49" fontId="11" fillId="0" borderId="0" applyFill="0" applyBorder="0" applyAlignment="0" applyProtection="0"/>
    <xf numFmtId="49" fontId="8" fillId="0" borderId="0">
      <alignment vertical="top"/>
    </xf>
    <xf numFmtId="0" fontId="11" fillId="0" borderId="0" applyNumberFormat="0" applyFill="0" applyBorder="0" applyAlignment="0" applyProtection="0"/>
  </cellStyleXfs>
  <cellXfs count="107">
    <xf numFmtId="0" fontId="0" fillId="0" borderId="0" xfId="0"/>
    <xf numFmtId="49" fontId="2" fillId="2" borderId="1" xfId="2">
      <alignment vertical="top"/>
    </xf>
    <xf numFmtId="0" fontId="1" fillId="0" borderId="0" xfId="3">
      <alignment vertical="top"/>
    </xf>
    <xf numFmtId="49" fontId="3" fillId="0" borderId="0" xfId="4">
      <alignment vertical="top"/>
    </xf>
    <xf numFmtId="0" fontId="4" fillId="0" borderId="0" xfId="5" applyAlignment="1">
      <alignment horizontal="left" vertical="top" wrapText="1"/>
    </xf>
    <xf numFmtId="0" fontId="4" fillId="0" borderId="0" xfId="5">
      <alignment vertical="top"/>
    </xf>
    <xf numFmtId="49" fontId="3" fillId="3" borderId="1" xfId="6">
      <alignment vertical="top"/>
    </xf>
    <xf numFmtId="0" fontId="3" fillId="3" borderId="1" xfId="6" applyNumberFormat="1">
      <alignment vertical="top"/>
    </xf>
    <xf numFmtId="0" fontId="4" fillId="4" borderId="0" xfId="5" applyFill="1">
      <alignment vertical="top"/>
    </xf>
    <xf numFmtId="0" fontId="3" fillId="0" borderId="0" xfId="5" applyFont="1">
      <alignment vertical="top"/>
    </xf>
    <xf numFmtId="41" fontId="4" fillId="6" borderId="0" xfId="7" applyFill="1">
      <alignment vertical="top"/>
    </xf>
    <xf numFmtId="0" fontId="1" fillId="4" borderId="0" xfId="3" applyFill="1">
      <alignment vertical="top"/>
    </xf>
    <xf numFmtId="0" fontId="3" fillId="4" borderId="0" xfId="5" applyFont="1" applyFill="1">
      <alignment vertical="top"/>
    </xf>
    <xf numFmtId="0" fontId="4" fillId="0" borderId="0" xfId="3" applyFont="1">
      <alignment vertical="top"/>
    </xf>
    <xf numFmtId="10" fontId="1" fillId="5" borderId="0" xfId="3" applyNumberFormat="1" applyFill="1">
      <alignment vertical="top"/>
    </xf>
    <xf numFmtId="0" fontId="3" fillId="3" borderId="0" xfId="8" applyNumberFormat="1" applyFont="1" applyFill="1">
      <alignment vertical="top"/>
    </xf>
    <xf numFmtId="0" fontId="4" fillId="3" borderId="0" xfId="8" applyNumberFormat="1" applyFill="1">
      <alignment vertical="top"/>
    </xf>
    <xf numFmtId="0" fontId="4" fillId="3" borderId="0" xfId="8" applyNumberFormat="1" applyFill="1" applyAlignment="1">
      <alignment horizontal="left" vertical="top" wrapText="1"/>
    </xf>
    <xf numFmtId="0" fontId="4" fillId="0" borderId="0" xfId="3" applyFont="1" applyAlignment="1">
      <alignment vertical="top" wrapText="1"/>
    </xf>
    <xf numFmtId="0" fontId="4" fillId="0" borderId="0" xfId="3" applyFont="1" applyAlignment="1">
      <alignment horizontal="left" vertical="top" wrapText="1"/>
    </xf>
    <xf numFmtId="0" fontId="1" fillId="0" borderId="0" xfId="3" applyAlignment="1">
      <alignment horizontal="center" vertical="top"/>
    </xf>
    <xf numFmtId="41" fontId="1" fillId="5" borderId="0" xfId="3" applyNumberFormat="1" applyFill="1">
      <alignment vertical="top"/>
    </xf>
    <xf numFmtId="0" fontId="1" fillId="9" borderId="0" xfId="3" applyFill="1" applyAlignment="1">
      <alignment horizontal="center" vertical="top"/>
    </xf>
    <xf numFmtId="0" fontId="1" fillId="9" borderId="0" xfId="3" applyFill="1">
      <alignment vertical="top"/>
    </xf>
    <xf numFmtId="165" fontId="1" fillId="9" borderId="0" xfId="1" applyNumberFormat="1" applyFill="1" applyAlignment="1">
      <alignment vertical="top"/>
    </xf>
    <xf numFmtId="166" fontId="1" fillId="9" borderId="0" xfId="1" applyNumberFormat="1" applyFill="1" applyAlignment="1">
      <alignment horizontal="center" vertical="top"/>
    </xf>
    <xf numFmtId="49" fontId="3" fillId="3" borderId="2" xfId="6" applyBorder="1">
      <alignment vertical="top"/>
    </xf>
    <xf numFmtId="49" fontId="3" fillId="3" borderId="3" xfId="6" applyBorder="1">
      <alignment vertical="top"/>
    </xf>
    <xf numFmtId="49" fontId="3" fillId="3" borderId="3" xfId="6" applyBorder="1" applyAlignment="1">
      <alignment vertical="top" wrapText="1"/>
    </xf>
    <xf numFmtId="41" fontId="4" fillId="5" borderId="0" xfId="7" applyFill="1">
      <alignment vertical="top"/>
    </xf>
    <xf numFmtId="164" fontId="4" fillId="6" borderId="0" xfId="7" applyNumberFormat="1" applyFill="1">
      <alignment vertical="top"/>
    </xf>
    <xf numFmtId="0" fontId="4" fillId="0" borderId="0" xfId="3" applyFont="1" applyAlignment="1">
      <alignment horizontal="left" vertical="top" wrapText="1"/>
    </xf>
    <xf numFmtId="41" fontId="1" fillId="6" borderId="0" xfId="3" applyNumberFormat="1" applyFill="1">
      <alignment vertical="top"/>
    </xf>
    <xf numFmtId="10" fontId="1" fillId="6" borderId="0" xfId="10" applyNumberFormat="1" applyFill="1" applyAlignment="1">
      <alignment vertical="top"/>
    </xf>
    <xf numFmtId="0" fontId="4" fillId="3" borderId="0" xfId="8" applyNumberFormat="1" applyFill="1" applyAlignment="1">
      <alignment vertical="top" wrapText="1"/>
    </xf>
    <xf numFmtId="10" fontId="1" fillId="0" borderId="0" xfId="3" applyNumberFormat="1">
      <alignment vertical="top"/>
    </xf>
    <xf numFmtId="168" fontId="1" fillId="6" borderId="0" xfId="3" applyNumberFormat="1" applyFill="1">
      <alignment vertical="top"/>
    </xf>
    <xf numFmtId="10" fontId="1" fillId="10" borderId="0" xfId="10" applyNumberFormat="1" applyFill="1" applyAlignment="1">
      <alignment vertical="top"/>
    </xf>
    <xf numFmtId="0" fontId="1" fillId="0" borderId="0" xfId="3" applyFill="1" applyAlignment="1">
      <alignment horizontal="center" vertical="top"/>
    </xf>
    <xf numFmtId="167" fontId="4" fillId="5" borderId="0" xfId="7" applyNumberFormat="1" applyFill="1">
      <alignment vertical="top"/>
    </xf>
    <xf numFmtId="168" fontId="1" fillId="10" borderId="0" xfId="3" applyNumberFormat="1" applyFill="1">
      <alignment vertical="top"/>
    </xf>
    <xf numFmtId="170" fontId="1" fillId="0" borderId="0" xfId="3" applyNumberFormat="1">
      <alignment vertical="top"/>
    </xf>
    <xf numFmtId="0" fontId="1" fillId="0" borderId="0" xfId="0" applyFont="1"/>
    <xf numFmtId="168" fontId="1" fillId="11" borderId="0" xfId="3" applyNumberFormat="1" applyFill="1">
      <alignment vertical="top"/>
    </xf>
    <xf numFmtId="0" fontId="4" fillId="0" borderId="0" xfId="3" applyFont="1" applyAlignment="1">
      <alignment horizontal="left" vertical="top" wrapText="1"/>
    </xf>
    <xf numFmtId="168" fontId="1" fillId="4" borderId="0" xfId="3" applyNumberFormat="1" applyFill="1">
      <alignment vertical="top"/>
    </xf>
    <xf numFmtId="169" fontId="1" fillId="4" borderId="0" xfId="3" applyNumberFormat="1" applyFill="1">
      <alignment vertical="top"/>
    </xf>
    <xf numFmtId="166" fontId="1" fillId="4" borderId="0" xfId="1" applyNumberFormat="1" applyFill="1" applyAlignment="1">
      <alignment vertical="top"/>
    </xf>
    <xf numFmtId="166" fontId="1" fillId="4" borderId="0" xfId="3" applyNumberFormat="1" applyFill="1">
      <alignment vertical="top"/>
    </xf>
    <xf numFmtId="0" fontId="4" fillId="0" borderId="0" xfId="3" applyFont="1" applyAlignment="1">
      <alignment horizontal="left" vertical="top" wrapText="1"/>
    </xf>
    <xf numFmtId="9" fontId="1" fillId="5" borderId="0" xfId="3" applyNumberFormat="1" applyFill="1">
      <alignment vertical="top"/>
    </xf>
    <xf numFmtId="1" fontId="4" fillId="5" borderId="0" xfId="7" applyNumberFormat="1" applyFill="1">
      <alignment vertical="top"/>
    </xf>
    <xf numFmtId="41" fontId="4" fillId="10" borderId="0" xfId="7" applyFill="1">
      <alignment vertical="top"/>
    </xf>
    <xf numFmtId="0" fontId="1" fillId="11" borderId="0" xfId="3" applyFill="1">
      <alignment vertical="top"/>
    </xf>
    <xf numFmtId="0" fontId="6" fillId="0" borderId="0" xfId="3" applyFont="1">
      <alignment vertical="top"/>
    </xf>
    <xf numFmtId="43" fontId="1" fillId="0" borderId="0" xfId="3" applyNumberFormat="1">
      <alignment vertical="top"/>
    </xf>
    <xf numFmtId="0" fontId="4" fillId="0" borderId="4" xfId="3" applyFont="1" applyBorder="1" applyAlignment="1">
      <alignment horizontal="left" vertical="top" wrapText="1"/>
    </xf>
    <xf numFmtId="0" fontId="1" fillId="0" borderId="4" xfId="3" applyBorder="1" applyAlignment="1">
      <alignment horizontal="left" vertical="top" wrapText="1"/>
    </xf>
    <xf numFmtId="9" fontId="4" fillId="0" borderId="0" xfId="5" applyNumberFormat="1">
      <alignment vertical="top"/>
    </xf>
    <xf numFmtId="0" fontId="7" fillId="0" borderId="0" xfId="11" applyFont="1" applyAlignment="1">
      <alignment horizontal="center" vertical="top"/>
    </xf>
    <xf numFmtId="0" fontId="4" fillId="0" borderId="5" xfId="5" applyBorder="1">
      <alignment vertical="top"/>
    </xf>
    <xf numFmtId="0" fontId="4" fillId="0" borderId="6" xfId="5" applyBorder="1">
      <alignment vertical="top"/>
    </xf>
    <xf numFmtId="0" fontId="4" fillId="0" borderId="7" xfId="5" applyBorder="1">
      <alignment vertical="top"/>
    </xf>
    <xf numFmtId="0" fontId="4" fillId="0" borderId="8" xfId="5" applyBorder="1">
      <alignment vertical="top"/>
    </xf>
    <xf numFmtId="0" fontId="4" fillId="8" borderId="0" xfId="5" applyFill="1" applyAlignment="1">
      <alignment horizontal="center" vertical="top"/>
    </xf>
    <xf numFmtId="0" fontId="4" fillId="0" borderId="9" xfId="5" applyBorder="1">
      <alignment vertical="top"/>
    </xf>
    <xf numFmtId="0" fontId="4" fillId="6" borderId="0" xfId="5" applyFill="1" applyAlignment="1">
      <alignment horizontal="center" vertical="top"/>
    </xf>
    <xf numFmtId="0" fontId="4" fillId="10" borderId="0" xfId="5" applyFill="1" applyAlignment="1">
      <alignment horizontal="center" vertical="top"/>
    </xf>
    <xf numFmtId="0" fontId="4" fillId="0" borderId="10" xfId="5" applyBorder="1">
      <alignment vertical="top"/>
    </xf>
    <xf numFmtId="0" fontId="4" fillId="0" borderId="11" xfId="5" applyBorder="1">
      <alignment vertical="top"/>
    </xf>
    <xf numFmtId="0" fontId="4" fillId="0" borderId="12" xfId="5" applyBorder="1">
      <alignment vertical="top"/>
    </xf>
    <xf numFmtId="0" fontId="8" fillId="0" borderId="0" xfId="5" applyFont="1">
      <alignment vertical="top"/>
    </xf>
    <xf numFmtId="41" fontId="4" fillId="8" borderId="0" xfId="12">
      <alignment vertical="top"/>
    </xf>
    <xf numFmtId="41" fontId="4" fillId="5" borderId="0" xfId="7">
      <alignment vertical="top"/>
    </xf>
    <xf numFmtId="41" fontId="4" fillId="6" borderId="0" xfId="13">
      <alignment vertical="top"/>
    </xf>
    <xf numFmtId="41" fontId="4" fillId="10" borderId="0" xfId="14">
      <alignment vertical="top"/>
    </xf>
    <xf numFmtId="0" fontId="4" fillId="11" borderId="0" xfId="5" applyFill="1">
      <alignment vertical="top"/>
    </xf>
    <xf numFmtId="49" fontId="5" fillId="0" borderId="0" xfId="9">
      <alignment vertical="top"/>
    </xf>
    <xf numFmtId="41" fontId="4" fillId="12" borderId="0" xfId="15">
      <alignment vertical="top"/>
    </xf>
    <xf numFmtId="41" fontId="4" fillId="13" borderId="0" xfId="16">
      <alignment vertical="top"/>
    </xf>
    <xf numFmtId="1" fontId="4" fillId="0" borderId="0" xfId="5" applyNumberFormat="1">
      <alignment vertical="top"/>
    </xf>
    <xf numFmtId="1" fontId="5" fillId="0" borderId="0" xfId="5" applyNumberFormat="1" applyFont="1">
      <alignment vertical="top"/>
    </xf>
    <xf numFmtId="41" fontId="4" fillId="14" borderId="0" xfId="17">
      <alignment vertical="top"/>
    </xf>
    <xf numFmtId="41" fontId="4" fillId="8" borderId="4" xfId="12" applyBorder="1">
      <alignment vertical="top"/>
    </xf>
    <xf numFmtId="43" fontId="9" fillId="0" borderId="0" xfId="18" applyFont="1" applyFill="1">
      <alignment vertical="top"/>
    </xf>
    <xf numFmtId="0" fontId="9" fillId="0" borderId="0" xfId="5" applyFont="1">
      <alignment vertical="top"/>
    </xf>
    <xf numFmtId="0" fontId="4" fillId="15" borderId="0" xfId="5" applyFill="1">
      <alignment vertical="top"/>
    </xf>
    <xf numFmtId="0" fontId="4" fillId="6" borderId="0" xfId="5" applyFill="1">
      <alignment vertical="top"/>
    </xf>
    <xf numFmtId="2" fontId="4" fillId="16" borderId="0" xfId="5" applyNumberFormat="1" applyFill="1">
      <alignment vertical="top"/>
    </xf>
    <xf numFmtId="0" fontId="4" fillId="17" borderId="0" xfId="5" applyFill="1">
      <alignment vertical="top"/>
    </xf>
    <xf numFmtId="49" fontId="4" fillId="3" borderId="0" xfId="6" applyFont="1" applyBorder="1">
      <alignment vertical="top"/>
    </xf>
    <xf numFmtId="49" fontId="12" fillId="2" borderId="1" xfId="2" applyFont="1">
      <alignment vertical="top"/>
    </xf>
    <xf numFmtId="49" fontId="4" fillId="3" borderId="4" xfId="6" applyFont="1" applyBorder="1">
      <alignment vertical="top"/>
    </xf>
    <xf numFmtId="0" fontId="4" fillId="0" borderId="4" xfId="5" applyBorder="1">
      <alignment vertical="top"/>
    </xf>
    <xf numFmtId="49" fontId="11" fillId="0" borderId="4" xfId="19" applyBorder="1" applyAlignment="1">
      <alignment vertical="top"/>
    </xf>
    <xf numFmtId="49" fontId="8" fillId="0" borderId="0" xfId="20">
      <alignment vertical="top"/>
    </xf>
    <xf numFmtId="49" fontId="8" fillId="0" borderId="4" xfId="20" applyBorder="1">
      <alignment vertical="top"/>
    </xf>
    <xf numFmtId="0" fontId="4" fillId="0" borderId="4" xfId="5" applyBorder="1" applyAlignment="1">
      <alignment horizontal="left" vertical="top" wrapText="1"/>
    </xf>
    <xf numFmtId="49" fontId="11" fillId="0" borderId="0" xfId="19" applyFill="1" applyBorder="1" applyAlignment="1">
      <alignment horizontal="left" vertical="top" wrapText="1"/>
    </xf>
    <xf numFmtId="0" fontId="11" fillId="0" borderId="0" xfId="21"/>
    <xf numFmtId="10" fontId="1" fillId="8" borderId="0" xfId="3" applyNumberFormat="1" applyFill="1">
      <alignment vertical="top"/>
    </xf>
    <xf numFmtId="9" fontId="1" fillId="8" borderId="0" xfId="3" applyNumberFormat="1" applyFill="1">
      <alignment vertical="top"/>
    </xf>
    <xf numFmtId="41" fontId="4" fillId="12" borderId="0" xfId="12" applyFill="1">
      <alignment vertical="top"/>
    </xf>
    <xf numFmtId="166" fontId="1" fillId="12" borderId="0" xfId="1" applyNumberFormat="1" applyFill="1" applyAlignment="1">
      <alignment horizontal="center" vertical="top"/>
    </xf>
    <xf numFmtId="166" fontId="1" fillId="0" borderId="0" xfId="3" applyNumberFormat="1" applyAlignment="1">
      <alignment horizontal="center" vertical="top"/>
    </xf>
    <xf numFmtId="0" fontId="4" fillId="0" borderId="0" xfId="3" applyFont="1" applyAlignment="1">
      <alignment horizontal="left" vertical="top" wrapText="1"/>
    </xf>
    <xf numFmtId="0" fontId="4" fillId="0" borderId="0" xfId="5" applyAlignment="1">
      <alignment horizontal="left" vertical="top" wrapText="1"/>
    </xf>
  </cellXfs>
  <cellStyles count="22">
    <cellStyle name="_kop1 Bladtitel" xfId="2" xr:uid="{A126D119-8B8E-45E5-B108-19455B654FB1}"/>
    <cellStyle name="_kop2 Bloktitel" xfId="6" xr:uid="{4B21C413-3B1C-4B22-9852-3D26B08EF342}"/>
    <cellStyle name="_kop3 Subkop" xfId="4" xr:uid="{376DAEFC-5C45-4FCF-845D-31E89E6E846A}"/>
    <cellStyle name="Cel (tussen)resultaat" xfId="14" xr:uid="{6B396B43-DA11-4DDE-BBFB-D5DD8C591209}"/>
    <cellStyle name="Cel Berekening" xfId="13" xr:uid="{3E2CE52F-2355-434E-ABDC-A1715387B41C}"/>
    <cellStyle name="Cel Bijzonderheid" xfId="15" xr:uid="{B9B65F3D-8F3F-425C-BA47-F79BDE17A6D8}"/>
    <cellStyle name="Cel Dataverzoek" xfId="17" xr:uid="{D5FF2CD4-33D4-4D28-8983-E9C401B11015}"/>
    <cellStyle name="Cel Input" xfId="12" xr:uid="{9CD439C8-28B3-4E27-BD07-D17BE39E1463}"/>
    <cellStyle name="Cel n.v.t. (leeg)" xfId="8" xr:uid="{FF45D740-86C7-4EAE-A5C1-1E78C35613E0}"/>
    <cellStyle name="Cel PM extern" xfId="16" xr:uid="{91230900-5A4A-46F7-93A7-34099FF02FB2}"/>
    <cellStyle name="Cel Verwijzing" xfId="7" xr:uid="{6E4E3200-D482-4BEC-9093-59C1416F50EB}"/>
    <cellStyle name="Hyperlink" xfId="21" builtinId="8"/>
    <cellStyle name="Hyperlink 2" xfId="19" xr:uid="{E3236BDF-AA04-4DBD-88FB-8552897BDD86}"/>
    <cellStyle name="Komma" xfId="1" builtinId="3"/>
    <cellStyle name="Komma 2" xfId="18" xr:uid="{F258791D-94BE-4331-9AEF-1B0C71EE2AAE}"/>
    <cellStyle name="Opm. INTERN" xfId="20" xr:uid="{4EF7192D-0B3B-4E4D-95D1-70281D98C296}"/>
    <cellStyle name="Procent" xfId="10" builtinId="5"/>
    <cellStyle name="Standaard" xfId="0" builtinId="0"/>
    <cellStyle name="Standaard 2" xfId="3" xr:uid="{F8C5C0B4-3033-4F53-BEF3-1EB2878A5560}"/>
    <cellStyle name="Standaard 33" xfId="11" xr:uid="{083421AD-63D9-4653-88B2-C17B443A8920}"/>
    <cellStyle name="Standaard ACM-DE" xfId="5" xr:uid="{92F82DE8-67F7-4021-BAFF-C7A6AA7B5B61}"/>
    <cellStyle name="Toelichting" xfId="9" xr:uid="{E21F7B4D-73BD-436D-AD5E-A5846E655BA3}"/>
  </cellStyles>
  <dxfs count="0"/>
  <tableStyles count="0" defaultTableStyle="TableStyleMedium2" defaultPivotStyle="PivotStyleLight16"/>
  <colors>
    <mruColors>
      <color rgb="FFFFFFCC"/>
      <color rgb="FFCCFFCC"/>
      <color rgb="FFFFCCFF"/>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1CB6B20D-FCB0-4F3E-88CD-E43F7610C1DD}"/>
            </a:ext>
          </a:extLst>
        </xdr:cNvPr>
        <xdr:cNvPicPr>
          <a:picLocks noChangeAspect="1"/>
        </xdr:cNvPicPr>
      </xdr:nvPicPr>
      <xdr:blipFill>
        <a:blip xmlns:r="http://schemas.openxmlformats.org/officeDocument/2006/relationships" r:embed="rId1"/>
        <a:stretch>
          <a:fillRect/>
        </a:stretch>
      </xdr:blipFill>
      <xdr:spPr>
        <a:xfrm>
          <a:off x="381000"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179614</xdr:colOff>
      <xdr:row>18</xdr:row>
      <xdr:rowOff>87086</xdr:rowOff>
    </xdr:from>
    <xdr:to>
      <xdr:col>6</xdr:col>
      <xdr:colOff>0</xdr:colOff>
      <xdr:row>18</xdr:row>
      <xdr:rowOff>87086</xdr:rowOff>
    </xdr:to>
    <xdr:cxnSp macro="">
      <xdr:nvCxnSpPr>
        <xdr:cNvPr id="3" name="Rechte verbindingslijn met pijl 2">
          <a:extLst>
            <a:ext uri="{FF2B5EF4-FFF2-40B4-BE49-F238E27FC236}">
              <a16:creationId xmlns:a16="http://schemas.microsoft.com/office/drawing/2014/main" id="{57B86BF3-DDEE-4A50-9598-C5474502A1E1}"/>
            </a:ext>
          </a:extLst>
        </xdr:cNvPr>
        <xdr:cNvCxnSpPr/>
      </xdr:nvCxnSpPr>
      <xdr:spPr>
        <a:xfrm>
          <a:off x="4665889" y="3077936"/>
          <a:ext cx="138248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174172</xdr:colOff>
      <xdr:row>19</xdr:row>
      <xdr:rowOff>0</xdr:rowOff>
    </xdr:from>
    <xdr:to>
      <xdr:col>5</xdr:col>
      <xdr:colOff>1366158</xdr:colOff>
      <xdr:row>23</xdr:row>
      <xdr:rowOff>125185</xdr:rowOff>
    </xdr:to>
    <xdr:cxnSp macro="">
      <xdr:nvCxnSpPr>
        <xdr:cNvPr id="4" name="Rechte verbindingslijn met pijl 3">
          <a:extLst>
            <a:ext uri="{FF2B5EF4-FFF2-40B4-BE49-F238E27FC236}">
              <a16:creationId xmlns:a16="http://schemas.microsoft.com/office/drawing/2014/main" id="{DED807D9-9F50-4258-BB7D-A4AD8A040683}"/>
            </a:ext>
          </a:extLst>
        </xdr:cNvPr>
        <xdr:cNvCxnSpPr/>
      </xdr:nvCxnSpPr>
      <xdr:spPr>
        <a:xfrm flipV="1">
          <a:off x="4660447" y="3152775"/>
          <a:ext cx="1372961" cy="77288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2432958</xdr:colOff>
      <xdr:row>16</xdr:row>
      <xdr:rowOff>21771</xdr:rowOff>
    </xdr:from>
    <xdr:to>
      <xdr:col>3</xdr:col>
      <xdr:colOff>2432958</xdr:colOff>
      <xdr:row>17</xdr:row>
      <xdr:rowOff>157842</xdr:rowOff>
    </xdr:to>
    <xdr:cxnSp macro="">
      <xdr:nvCxnSpPr>
        <xdr:cNvPr id="6" name="Rechte verbindingslijn 5">
          <a:extLst>
            <a:ext uri="{FF2B5EF4-FFF2-40B4-BE49-F238E27FC236}">
              <a16:creationId xmlns:a16="http://schemas.microsoft.com/office/drawing/2014/main" id="{686C9140-1F04-496F-A4FF-22FF405B99CC}"/>
            </a:ext>
          </a:extLst>
        </xdr:cNvPr>
        <xdr:cNvCxnSpPr/>
      </xdr:nvCxnSpPr>
      <xdr:spPr>
        <a:xfrm flipV="1">
          <a:off x="4204608" y="2688771"/>
          <a:ext cx="0" cy="29799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2438400</xdr:colOff>
      <xdr:row>16</xdr:row>
      <xdr:rowOff>5443</xdr:rowOff>
    </xdr:from>
    <xdr:to>
      <xdr:col>11</xdr:col>
      <xdr:colOff>1350066</xdr:colOff>
      <xdr:row>16</xdr:row>
      <xdr:rowOff>5443</xdr:rowOff>
    </xdr:to>
    <xdr:cxnSp macro="">
      <xdr:nvCxnSpPr>
        <xdr:cNvPr id="7" name="Rechte verbindingslijn 6">
          <a:extLst>
            <a:ext uri="{FF2B5EF4-FFF2-40B4-BE49-F238E27FC236}">
              <a16:creationId xmlns:a16="http://schemas.microsoft.com/office/drawing/2014/main" id="{98B0F39E-E6DE-4FC4-809A-3FAC3F0B4DA9}"/>
            </a:ext>
          </a:extLst>
        </xdr:cNvPr>
        <xdr:cNvCxnSpPr/>
      </xdr:nvCxnSpPr>
      <xdr:spPr>
        <a:xfrm>
          <a:off x="4210878" y="2730421"/>
          <a:ext cx="784031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1326151</xdr:colOff>
      <xdr:row>15</xdr:row>
      <xdr:rowOff>154016</xdr:rowOff>
    </xdr:from>
    <xdr:to>
      <xdr:col>11</xdr:col>
      <xdr:colOff>1333500</xdr:colOff>
      <xdr:row>18</xdr:row>
      <xdr:rowOff>24847</xdr:rowOff>
    </xdr:to>
    <xdr:cxnSp macro="">
      <xdr:nvCxnSpPr>
        <xdr:cNvPr id="9" name="Rechte verbindingslijn met pijl 8">
          <a:extLst>
            <a:ext uri="{FF2B5EF4-FFF2-40B4-BE49-F238E27FC236}">
              <a16:creationId xmlns:a16="http://schemas.microsoft.com/office/drawing/2014/main" id="{51846459-A56B-4DD9-AE2F-845BDB1A84C2}"/>
            </a:ext>
          </a:extLst>
        </xdr:cNvPr>
        <xdr:cNvCxnSpPr/>
      </xdr:nvCxnSpPr>
      <xdr:spPr>
        <a:xfrm>
          <a:off x="12027281" y="2713342"/>
          <a:ext cx="7349" cy="3677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147038</xdr:colOff>
      <xdr:row>26</xdr:row>
      <xdr:rowOff>15128</xdr:rowOff>
    </xdr:from>
    <xdr:to>
      <xdr:col>4</xdr:col>
      <xdr:colOff>147038</xdr:colOff>
      <xdr:row>27</xdr:row>
      <xdr:rowOff>25053</xdr:rowOff>
    </xdr:to>
    <xdr:cxnSp macro="">
      <xdr:nvCxnSpPr>
        <xdr:cNvPr id="11" name="Rechte verbindingslijn 10">
          <a:extLst>
            <a:ext uri="{FF2B5EF4-FFF2-40B4-BE49-F238E27FC236}">
              <a16:creationId xmlns:a16="http://schemas.microsoft.com/office/drawing/2014/main" id="{6D1D5C62-C758-4758-9F57-A643C4E6D091}"/>
            </a:ext>
          </a:extLst>
        </xdr:cNvPr>
        <xdr:cNvCxnSpPr/>
      </xdr:nvCxnSpPr>
      <xdr:spPr>
        <a:xfrm>
          <a:off x="4633313" y="4301378"/>
          <a:ext cx="0" cy="171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168432</xdr:colOff>
      <xdr:row>19</xdr:row>
      <xdr:rowOff>71349</xdr:rowOff>
    </xdr:from>
    <xdr:to>
      <xdr:col>9</xdr:col>
      <xdr:colOff>1372014</xdr:colOff>
      <xdr:row>19</xdr:row>
      <xdr:rowOff>71349</xdr:rowOff>
    </xdr:to>
    <xdr:cxnSp macro="">
      <xdr:nvCxnSpPr>
        <xdr:cNvPr id="22" name="Rechte verbindingslijn met pijl 21">
          <a:extLst>
            <a:ext uri="{FF2B5EF4-FFF2-40B4-BE49-F238E27FC236}">
              <a16:creationId xmlns:a16="http://schemas.microsoft.com/office/drawing/2014/main" id="{386A46F5-0ED8-4422-93F7-97D680F76701}"/>
            </a:ext>
          </a:extLst>
        </xdr:cNvPr>
        <xdr:cNvCxnSpPr/>
      </xdr:nvCxnSpPr>
      <xdr:spPr>
        <a:xfrm>
          <a:off x="9121932" y="3293284"/>
          <a:ext cx="13857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 val="Resultaat"/>
      <sheetName val="Parameters"/>
      <sheetName val="Selectie"/>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gulering.energie@acm.n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cm.nl/nl/publicaties/gewijzigd-methodebesluit-rnbs-elektriciteit-2022-2026" TargetMode="External"/><Relationship Id="rId1" Type="http://schemas.openxmlformats.org/officeDocument/2006/relationships/hyperlink" Target="https://opendata.cbs.nl/statlin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4CFE2-AFFE-494A-97D3-BEE68472CC0C}">
  <sheetPr>
    <tabColor rgb="FFCCC8D9"/>
  </sheetPr>
  <dimension ref="B2:C36"/>
  <sheetViews>
    <sheetView showGridLines="0" tabSelected="1" zoomScale="85" zoomScaleNormal="85" workbookViewId="0">
      <pane ySplit="3" topLeftCell="A4" activePane="bottomLeft" state="frozen"/>
      <selection activeCell="A25" sqref="A25:XFD25"/>
      <selection pane="bottomLeft" activeCell="A4" sqref="A4"/>
    </sheetView>
  </sheetViews>
  <sheetFormatPr defaultRowHeight="12.75" x14ac:dyDescent="0.2"/>
  <cols>
    <col min="1" max="1" width="4.7109375" style="2" customWidth="1"/>
    <col min="2" max="2" width="39.85546875" style="2" customWidth="1"/>
    <col min="3" max="3" width="91.85546875" style="2" customWidth="1"/>
    <col min="4" max="16384" width="9.140625" style="2"/>
  </cols>
  <sheetData>
    <row r="2" spans="2:3" s="1" customFormat="1" ht="18" x14ac:dyDescent="0.2">
      <c r="B2" s="1" t="s">
        <v>121</v>
      </c>
    </row>
    <row r="6" spans="2:3" x14ac:dyDescent="0.2">
      <c r="B6" s="13"/>
    </row>
    <row r="13" spans="2:3" s="6" customFormat="1" x14ac:dyDescent="0.2">
      <c r="B13" s="6" t="s">
        <v>37</v>
      </c>
    </row>
    <row r="15" spans="2:3" x14ac:dyDescent="0.2">
      <c r="B15" s="56" t="s">
        <v>38</v>
      </c>
      <c r="C15" s="97" t="s">
        <v>125</v>
      </c>
    </row>
    <row r="16" spans="2:3" x14ac:dyDescent="0.2">
      <c r="B16" s="56" t="s">
        <v>39</v>
      </c>
      <c r="C16" s="57" t="s">
        <v>121</v>
      </c>
    </row>
    <row r="17" spans="2:3" x14ac:dyDescent="0.2">
      <c r="B17" s="56" t="s">
        <v>40</v>
      </c>
      <c r="C17" s="57" t="s">
        <v>124</v>
      </c>
    </row>
    <row r="18" spans="2:3" x14ac:dyDescent="0.2">
      <c r="B18" s="56" t="s">
        <v>41</v>
      </c>
      <c r="C18" s="57" t="s">
        <v>126</v>
      </c>
    </row>
    <row r="19" spans="2:3" x14ac:dyDescent="0.2">
      <c r="B19" s="56" t="s">
        <v>42</v>
      </c>
      <c r="C19" s="57" t="s">
        <v>124</v>
      </c>
    </row>
    <row r="20" spans="2:3" x14ac:dyDescent="0.2">
      <c r="B20" s="56" t="s">
        <v>43</v>
      </c>
      <c r="C20" s="57" t="s">
        <v>124</v>
      </c>
    </row>
    <row r="21" spans="2:3" x14ac:dyDescent="0.2">
      <c r="B21" s="56" t="s">
        <v>44</v>
      </c>
      <c r="C21" s="57" t="s">
        <v>123</v>
      </c>
    </row>
    <row r="22" spans="2:3" x14ac:dyDescent="0.2">
      <c r="B22" s="56" t="s">
        <v>45</v>
      </c>
      <c r="C22" s="57" t="s">
        <v>124</v>
      </c>
    </row>
    <row r="25" spans="2:3" s="6" customFormat="1" x14ac:dyDescent="0.2">
      <c r="B25" s="6" t="s">
        <v>46</v>
      </c>
    </row>
    <row r="27" spans="2:3" x14ac:dyDescent="0.2">
      <c r="B27" s="97" t="s">
        <v>47</v>
      </c>
      <c r="C27" s="97" t="s">
        <v>141</v>
      </c>
    </row>
    <row r="28" spans="2:3" x14ac:dyDescent="0.2">
      <c r="B28" s="97" t="s">
        <v>48</v>
      </c>
      <c r="C28" s="97" t="s">
        <v>141</v>
      </c>
    </row>
    <row r="29" spans="2:3" ht="25.5" x14ac:dyDescent="0.2">
      <c r="B29" s="97" t="s">
        <v>49</v>
      </c>
      <c r="C29" s="97" t="s">
        <v>141</v>
      </c>
    </row>
    <row r="30" spans="2:3" x14ac:dyDescent="0.2">
      <c r="B30" s="97" t="s">
        <v>50</v>
      </c>
      <c r="C30" s="97"/>
    </row>
    <row r="31" spans="2:3" x14ac:dyDescent="0.2">
      <c r="B31" s="97" t="s">
        <v>51</v>
      </c>
      <c r="C31" s="97" t="s">
        <v>124</v>
      </c>
    </row>
    <row r="32" spans="2:3" x14ac:dyDescent="0.2">
      <c r="B32" s="97" t="s">
        <v>45</v>
      </c>
      <c r="C32" s="97" t="s">
        <v>124</v>
      </c>
    </row>
    <row r="34" spans="2:2" s="6" customFormat="1" x14ac:dyDescent="0.2">
      <c r="B34" s="6" t="s">
        <v>127</v>
      </c>
    </row>
    <row r="35" spans="2:2" s="5" customFormat="1" x14ac:dyDescent="0.2"/>
    <row r="36" spans="2:2" s="5" customFormat="1" x14ac:dyDescent="0.2">
      <c r="B36" s="98" t="s">
        <v>128</v>
      </c>
    </row>
  </sheetData>
  <hyperlinks>
    <hyperlink ref="B36" r:id="rId1" xr:uid="{00C98FD2-48F5-4FEE-A440-3F918D5647BF}"/>
  </hyperlinks>
  <pageMargins left="0.75" right="0.75" top="1" bottom="1" header="0.5" footer="0.5"/>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92A09-26E0-4223-BDBA-84EC04837767}">
  <sheetPr>
    <tabColor rgb="FFCCC8D9"/>
  </sheetPr>
  <dimension ref="B2:M62"/>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5" customWidth="1"/>
    <col min="2" max="2" width="19.140625" style="5" customWidth="1"/>
    <col min="3" max="3" width="2.7109375" style="5" customWidth="1"/>
    <col min="4" max="4" width="40.7109375" style="5" customWidth="1"/>
    <col min="5" max="5" width="2.7109375" style="5" customWidth="1"/>
    <col min="6" max="6" width="20.7109375" style="5" customWidth="1"/>
    <col min="7" max="7" width="2.7109375" style="5" customWidth="1"/>
    <col min="8" max="8" width="40.7109375" style="5" customWidth="1"/>
    <col min="9" max="9" width="2.7109375" style="5" customWidth="1"/>
    <col min="10" max="10" width="20.7109375" style="5" customWidth="1"/>
    <col min="11" max="11" width="2.7109375" style="5" customWidth="1"/>
    <col min="12" max="12" width="40.7109375" style="5" customWidth="1"/>
    <col min="13" max="13" width="2.7109375" style="5" customWidth="1"/>
    <col min="14" max="14" width="20.7109375" style="5" customWidth="1"/>
    <col min="15" max="15" width="2.7109375" style="5" customWidth="1"/>
    <col min="16" max="16" width="40.7109375" style="5" customWidth="1"/>
    <col min="17" max="17" width="2.7109375" style="5" customWidth="1"/>
    <col min="18" max="16384" width="9.140625" style="5"/>
  </cols>
  <sheetData>
    <row r="2" spans="2:12" s="1" customFormat="1" ht="18" x14ac:dyDescent="0.2">
      <c r="B2" s="1" t="s">
        <v>52</v>
      </c>
    </row>
    <row r="4" spans="2:12" s="6" customFormat="1" ht="12" customHeight="1" x14ac:dyDescent="0.2">
      <c r="B4" s="6" t="s">
        <v>53</v>
      </c>
    </row>
    <row r="5" spans="2:12" ht="12" customHeight="1" x14ac:dyDescent="0.2"/>
    <row r="6" spans="2:12" ht="12" customHeight="1" x14ac:dyDescent="0.2">
      <c r="B6" s="5" t="s">
        <v>88</v>
      </c>
    </row>
    <row r="7" spans="2:12" ht="12" customHeight="1" x14ac:dyDescent="0.2">
      <c r="B7" s="5" t="s">
        <v>129</v>
      </c>
    </row>
    <row r="8" spans="2:12" ht="12" customHeight="1" x14ac:dyDescent="0.2">
      <c r="B8" s="5" t="s">
        <v>130</v>
      </c>
      <c r="H8" s="58"/>
    </row>
    <row r="9" spans="2:12" ht="12" customHeight="1" x14ac:dyDescent="0.2"/>
    <row r="10" spans="2:12" s="6" customFormat="1" ht="12" customHeight="1" x14ac:dyDescent="0.2">
      <c r="B10" s="6" t="s">
        <v>54</v>
      </c>
    </row>
    <row r="11" spans="2:12" ht="12" customHeight="1" x14ac:dyDescent="0.2"/>
    <row r="12" spans="2:12" ht="12" customHeight="1" x14ac:dyDescent="0.2">
      <c r="B12" s="5" t="s">
        <v>55</v>
      </c>
    </row>
    <row r="13" spans="2:12" ht="12" customHeight="1" x14ac:dyDescent="0.2"/>
    <row r="14" spans="2:12" ht="12" customHeight="1" x14ac:dyDescent="0.2">
      <c r="D14" s="59" t="s">
        <v>56</v>
      </c>
      <c r="H14" s="59" t="s">
        <v>57</v>
      </c>
      <c r="L14" s="59" t="s">
        <v>58</v>
      </c>
    </row>
    <row r="15" spans="2:12" ht="12" customHeight="1" x14ac:dyDescent="0.2">
      <c r="D15" s="59"/>
    </row>
    <row r="16" spans="2:12" ht="12" customHeight="1" x14ac:dyDescent="0.2">
      <c r="D16" s="59"/>
    </row>
    <row r="17" spans="2:13" ht="12" customHeight="1" x14ac:dyDescent="0.2">
      <c r="D17" s="59"/>
    </row>
    <row r="18" spans="2:13" ht="12" customHeight="1" x14ac:dyDescent="0.2">
      <c r="D18" s="59"/>
    </row>
    <row r="19" spans="2:13" ht="12" customHeight="1" x14ac:dyDescent="0.2">
      <c r="C19" s="60"/>
      <c r="D19" s="61"/>
      <c r="E19" s="62"/>
      <c r="G19" s="60"/>
      <c r="H19" s="61"/>
      <c r="I19" s="62"/>
      <c r="K19" s="60"/>
      <c r="L19" s="61"/>
      <c r="M19" s="62"/>
    </row>
    <row r="20" spans="2:13" ht="12" customHeight="1" x14ac:dyDescent="0.2">
      <c r="C20" s="63"/>
      <c r="D20" s="64" t="s">
        <v>59</v>
      </c>
      <c r="E20" s="65"/>
      <c r="G20" s="63"/>
      <c r="H20" s="66" t="s">
        <v>91</v>
      </c>
      <c r="I20" s="65"/>
      <c r="K20" s="63"/>
      <c r="L20" s="67" t="s">
        <v>89</v>
      </c>
      <c r="M20" s="65"/>
    </row>
    <row r="21" spans="2:13" ht="12" customHeight="1" x14ac:dyDescent="0.2">
      <c r="C21" s="68"/>
      <c r="D21" s="69"/>
      <c r="E21" s="70"/>
      <c r="G21" s="68"/>
      <c r="H21" s="69"/>
      <c r="I21" s="70"/>
      <c r="K21" s="68"/>
      <c r="L21" s="69"/>
      <c r="M21" s="70"/>
    </row>
    <row r="22" spans="2:13" ht="12" customHeight="1" x14ac:dyDescent="0.2"/>
    <row r="24" spans="2:13" x14ac:dyDescent="0.2">
      <c r="C24" s="60"/>
      <c r="D24" s="61"/>
      <c r="E24" s="62"/>
    </row>
    <row r="25" spans="2:13" x14ac:dyDescent="0.2">
      <c r="C25" s="63"/>
      <c r="D25" s="64" t="s">
        <v>90</v>
      </c>
      <c r="E25" s="65"/>
    </row>
    <row r="26" spans="2:13" x14ac:dyDescent="0.2">
      <c r="C26" s="68"/>
      <c r="D26" s="69"/>
      <c r="E26" s="70"/>
    </row>
    <row r="32" spans="2:13" s="6" customFormat="1" x14ac:dyDescent="0.2">
      <c r="B32" s="6" t="s">
        <v>60</v>
      </c>
    </row>
    <row r="34" spans="2:7" x14ac:dyDescent="0.2">
      <c r="B34" s="3" t="s">
        <v>61</v>
      </c>
      <c r="D34" s="3" t="s">
        <v>62</v>
      </c>
      <c r="F34" s="71"/>
    </row>
    <row r="36" spans="2:7" x14ac:dyDescent="0.2">
      <c r="B36" s="72">
        <v>123</v>
      </c>
      <c r="D36" s="5" t="s">
        <v>63</v>
      </c>
    </row>
    <row r="37" spans="2:7" x14ac:dyDescent="0.2">
      <c r="B37" s="73">
        <f>B36</f>
        <v>123</v>
      </c>
      <c r="D37" s="5" t="s">
        <v>64</v>
      </c>
    </row>
    <row r="38" spans="2:7" x14ac:dyDescent="0.2">
      <c r="B38" s="74">
        <f>B37+B36</f>
        <v>246</v>
      </c>
      <c r="D38" s="5" t="s">
        <v>65</v>
      </c>
    </row>
    <row r="39" spans="2:7" x14ac:dyDescent="0.2">
      <c r="B39" s="75">
        <f>B37+B38</f>
        <v>369</v>
      </c>
      <c r="D39" s="5" t="s">
        <v>66</v>
      </c>
      <c r="E39" s="71"/>
      <c r="F39" s="71"/>
    </row>
    <row r="40" spans="2:7" x14ac:dyDescent="0.2">
      <c r="B40" s="76"/>
      <c r="D40" s="5" t="s">
        <v>67</v>
      </c>
      <c r="E40" s="71"/>
    </row>
    <row r="42" spans="2:7" x14ac:dyDescent="0.2">
      <c r="B42" s="77" t="s">
        <v>68</v>
      </c>
    </row>
    <row r="43" spans="2:7" x14ac:dyDescent="0.2">
      <c r="B43" s="78">
        <f>B39+16</f>
        <v>385</v>
      </c>
      <c r="D43" s="5" t="s">
        <v>69</v>
      </c>
    </row>
    <row r="44" spans="2:7" x14ac:dyDescent="0.2">
      <c r="B44" s="79">
        <f>B37*PI()</f>
        <v>386.41589639154455</v>
      </c>
      <c r="C44" s="80"/>
      <c r="D44" s="5" t="s">
        <v>70</v>
      </c>
    </row>
    <row r="45" spans="2:7" x14ac:dyDescent="0.2">
      <c r="B45" s="80"/>
      <c r="C45" s="80"/>
    </row>
    <row r="46" spans="2:7" x14ac:dyDescent="0.2">
      <c r="B46" s="77" t="s">
        <v>71</v>
      </c>
      <c r="C46" s="81"/>
    </row>
    <row r="47" spans="2:7" x14ac:dyDescent="0.2">
      <c r="B47" s="82">
        <v>123</v>
      </c>
      <c r="C47" s="81"/>
      <c r="D47" s="5" t="s">
        <v>72</v>
      </c>
      <c r="G47" s="71"/>
    </row>
    <row r="48" spans="2:7" x14ac:dyDescent="0.2">
      <c r="B48" s="83">
        <v>124</v>
      </c>
      <c r="C48" s="81"/>
      <c r="D48" s="5" t="s">
        <v>73</v>
      </c>
    </row>
    <row r="49" spans="2:4" x14ac:dyDescent="0.2">
      <c r="B49" s="84">
        <f>B47-B48</f>
        <v>-1</v>
      </c>
      <c r="C49" s="85"/>
      <c r="D49" s="5" t="s">
        <v>74</v>
      </c>
    </row>
    <row r="52" spans="2:4" x14ac:dyDescent="0.2">
      <c r="B52" s="3" t="s">
        <v>75</v>
      </c>
    </row>
    <row r="53" spans="2:4" x14ac:dyDescent="0.2">
      <c r="B53" s="9"/>
    </row>
    <row r="54" spans="2:4" x14ac:dyDescent="0.2">
      <c r="B54" s="77" t="s">
        <v>76</v>
      </c>
    </row>
    <row r="55" spans="2:4" x14ac:dyDescent="0.2">
      <c r="B55" s="86" t="s">
        <v>58</v>
      </c>
      <c r="D55" s="5" t="s">
        <v>77</v>
      </c>
    </row>
    <row r="56" spans="2:4" x14ac:dyDescent="0.2">
      <c r="B56" s="72" t="s">
        <v>78</v>
      </c>
      <c r="D56" s="5" t="s">
        <v>79</v>
      </c>
    </row>
    <row r="57" spans="2:4" x14ac:dyDescent="0.2">
      <c r="B57" s="87" t="s">
        <v>80</v>
      </c>
      <c r="D57" s="5" t="s">
        <v>81</v>
      </c>
    </row>
    <row r="58" spans="2:4" x14ac:dyDescent="0.2">
      <c r="B58" s="88" t="s">
        <v>80</v>
      </c>
      <c r="D58" s="5" t="s">
        <v>82</v>
      </c>
    </row>
    <row r="60" spans="2:4" x14ac:dyDescent="0.2">
      <c r="B60" s="77" t="s">
        <v>83</v>
      </c>
    </row>
    <row r="61" spans="2:4" x14ac:dyDescent="0.2">
      <c r="B61" s="89" t="s">
        <v>84</v>
      </c>
      <c r="D61" s="5" t="s">
        <v>85</v>
      </c>
    </row>
    <row r="62" spans="2:4" x14ac:dyDescent="0.2">
      <c r="B62" s="90" t="s">
        <v>86</v>
      </c>
      <c r="D62" s="5" t="s">
        <v>87</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AB171-7F3A-42EC-9B5A-60FB76CC3F5C}">
  <sheetPr>
    <tabColor rgb="FFCCC8D9"/>
  </sheetPr>
  <dimension ref="B2:G15"/>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5" customWidth="1"/>
    <col min="2" max="2" width="7.5703125" style="5" customWidth="1"/>
    <col min="3" max="3" width="44.85546875" style="5" bestFit="1" customWidth="1"/>
    <col min="4" max="4" width="47.5703125" style="5" bestFit="1" customWidth="1"/>
    <col min="5" max="5" width="36.28515625" style="5" customWidth="1"/>
    <col min="6" max="6" width="40.7109375" style="5" customWidth="1"/>
    <col min="7" max="7" width="4.5703125" style="5" customWidth="1"/>
    <col min="8" max="8" width="43.42578125" style="5" customWidth="1"/>
    <col min="9" max="9" width="28.7109375" style="5" customWidth="1"/>
    <col min="10" max="10" width="18.42578125" style="5" customWidth="1"/>
    <col min="11" max="12" width="58.42578125" style="5" customWidth="1"/>
    <col min="13" max="16384" width="9.140625" style="5"/>
  </cols>
  <sheetData>
    <row r="2" spans="2:7" s="1" customFormat="1" ht="18" x14ac:dyDescent="0.2">
      <c r="B2" s="1" t="s">
        <v>92</v>
      </c>
    </row>
    <row r="4" spans="2:7" s="6" customFormat="1" x14ac:dyDescent="0.2">
      <c r="B4" s="6" t="s">
        <v>93</v>
      </c>
    </row>
    <row r="6" spans="2:7" x14ac:dyDescent="0.2">
      <c r="B6" s="77" t="s">
        <v>94</v>
      </c>
    </row>
    <row r="7" spans="2:7" x14ac:dyDescent="0.2">
      <c r="B7" s="77" t="s">
        <v>95</v>
      </c>
    </row>
    <row r="9" spans="2:7" ht="15" x14ac:dyDescent="0.2">
      <c r="B9" s="91" t="s">
        <v>96</v>
      </c>
      <c r="C9" s="91" t="s">
        <v>97</v>
      </c>
      <c r="D9" s="91" t="s">
        <v>98</v>
      </c>
      <c r="E9" s="91" t="s">
        <v>99</v>
      </c>
      <c r="F9" s="91" t="s">
        <v>100</v>
      </c>
    </row>
    <row r="10" spans="2:7" x14ac:dyDescent="0.2">
      <c r="B10" s="92"/>
      <c r="C10" s="92" t="s">
        <v>101</v>
      </c>
      <c r="D10" s="92" t="s">
        <v>102</v>
      </c>
      <c r="E10" s="92" t="s">
        <v>103</v>
      </c>
      <c r="F10" s="92" t="s">
        <v>104</v>
      </c>
    </row>
    <row r="11" spans="2:7" x14ac:dyDescent="0.2">
      <c r="B11" s="93">
        <v>1</v>
      </c>
      <c r="C11" s="93" t="s">
        <v>131</v>
      </c>
      <c r="D11" s="94" t="s">
        <v>105</v>
      </c>
      <c r="E11" s="93"/>
      <c r="F11" s="94"/>
      <c r="G11" s="5" t="s">
        <v>14</v>
      </c>
    </row>
    <row r="12" spans="2:7" x14ac:dyDescent="0.2">
      <c r="B12" s="93">
        <v>2</v>
      </c>
      <c r="C12" s="93" t="s">
        <v>134</v>
      </c>
      <c r="D12" s="93"/>
      <c r="E12" s="95"/>
      <c r="F12" s="93"/>
      <c r="G12" s="5" t="s">
        <v>14</v>
      </c>
    </row>
    <row r="13" spans="2:7" x14ac:dyDescent="0.2">
      <c r="B13" s="93">
        <v>3</v>
      </c>
      <c r="C13" s="93" t="s">
        <v>138</v>
      </c>
      <c r="D13" s="93" t="s">
        <v>106</v>
      </c>
      <c r="E13" s="95"/>
      <c r="F13" s="93"/>
    </row>
    <row r="14" spans="2:7" x14ac:dyDescent="0.2">
      <c r="B14" s="93">
        <v>4</v>
      </c>
      <c r="C14" s="93" t="s">
        <v>122</v>
      </c>
      <c r="D14" s="99" t="s">
        <v>132</v>
      </c>
      <c r="E14" s="93"/>
      <c r="F14" s="93"/>
    </row>
    <row r="15" spans="2:7" ht="13.5" customHeight="1" x14ac:dyDescent="0.2">
      <c r="B15" s="93">
        <v>5</v>
      </c>
      <c r="C15" s="93" t="s">
        <v>133</v>
      </c>
      <c r="D15" s="93" t="s">
        <v>133</v>
      </c>
      <c r="E15" s="96"/>
      <c r="F15" s="93"/>
    </row>
  </sheetData>
  <hyperlinks>
    <hyperlink ref="D11" r:id="rId1" location="/CBS/nl/dataset/83131ned/table?fromstatweb" xr:uid="{3263C1F1-DE58-4FD3-8F4D-D26EF362DAD2}"/>
    <hyperlink ref="D14" r:id="rId2" display="https://www.acm.nl/nl/publicaties/gewijzigd-methodebesluit-rnbs-elektriciteit-2022-2026" xr:uid="{9D259E91-1EDB-4F17-B5C7-F998A44698DC}"/>
  </hyperlinks>
  <pageMargins left="0.75" right="0.75" top="1" bottom="1" header="0.5" footer="0.5"/>
  <pageSetup paperSize="9"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44BD9-47DE-490F-A6CE-C2317FE87B5C}">
  <sheetPr>
    <tabColor rgb="FFCCFFFF"/>
  </sheetPr>
  <dimension ref="B2:O45"/>
  <sheetViews>
    <sheetView showGridLines="0" zoomScale="85" zoomScaleNormal="85" workbookViewId="0">
      <pane xSplit="4" ySplit="7" topLeftCell="E8" activePane="bottomRight" state="frozen"/>
      <selection pane="topRight" activeCell="E1" sqref="E1"/>
      <selection pane="bottomLeft" activeCell="A10" sqref="A10"/>
      <selection pane="bottomRight" activeCell="E8" sqref="E8"/>
    </sheetView>
  </sheetViews>
  <sheetFormatPr defaultRowHeight="12.75" x14ac:dyDescent="0.2"/>
  <cols>
    <col min="1" max="1" width="2.7109375" style="2" customWidth="1"/>
    <col min="2" max="2" width="74.5703125" style="2" customWidth="1"/>
    <col min="3" max="3" width="2.7109375" style="2" customWidth="1"/>
    <col min="4" max="4" width="20.5703125" style="2" customWidth="1"/>
    <col min="5" max="5" width="2.7109375" style="2" customWidth="1"/>
    <col min="6" max="6" width="16.5703125" style="2" bestFit="1" customWidth="1"/>
    <col min="7" max="7" width="2.7109375" style="2" customWidth="1"/>
    <col min="8" max="8" width="17.28515625" style="2" customWidth="1"/>
    <col min="9" max="13" width="14.7109375" style="2" customWidth="1"/>
    <col min="14" max="14" width="9.140625" style="2" customWidth="1"/>
    <col min="15" max="16384" width="9.140625" style="2"/>
  </cols>
  <sheetData>
    <row r="2" spans="2:13" s="1" customFormat="1" ht="18.75" customHeight="1" x14ac:dyDescent="0.2">
      <c r="B2" s="1" t="s">
        <v>24</v>
      </c>
    </row>
    <row r="4" spans="2:13" s="3" customFormat="1" x14ac:dyDescent="0.2">
      <c r="B4" s="3" t="s">
        <v>0</v>
      </c>
    </row>
    <row r="5" spans="2:13" ht="75" customHeight="1" x14ac:dyDescent="0.2">
      <c r="B5" s="105" t="s">
        <v>118</v>
      </c>
      <c r="C5" s="105"/>
      <c r="D5" s="105"/>
      <c r="E5" s="18"/>
      <c r="F5" s="18"/>
      <c r="G5" s="18"/>
      <c r="H5" s="18"/>
      <c r="I5" s="18"/>
      <c r="J5" s="18"/>
      <c r="K5" s="18"/>
      <c r="L5" s="13"/>
    </row>
    <row r="7" spans="2:13" s="6" customFormat="1" ht="12.75" customHeight="1" x14ac:dyDescent="0.2">
      <c r="B7" s="6" t="s">
        <v>16</v>
      </c>
      <c r="D7" s="6" t="s">
        <v>25</v>
      </c>
      <c r="F7" s="6" t="s">
        <v>17</v>
      </c>
      <c r="H7" s="7">
        <v>2021</v>
      </c>
      <c r="I7" s="7">
        <v>2022</v>
      </c>
      <c r="J7" s="7">
        <v>2023</v>
      </c>
      <c r="K7" s="7">
        <v>2024</v>
      </c>
      <c r="L7" s="7">
        <v>2025</v>
      </c>
      <c r="M7" s="7">
        <v>2026</v>
      </c>
    </row>
    <row r="8" spans="2:13" ht="12.75" customHeight="1" x14ac:dyDescent="0.2">
      <c r="B8" s="19"/>
      <c r="C8" s="31"/>
      <c r="D8" s="31"/>
      <c r="E8" s="19"/>
      <c r="F8" s="19"/>
      <c r="G8" s="19"/>
      <c r="H8" s="19"/>
      <c r="I8" s="18"/>
      <c r="J8" s="18"/>
      <c r="K8" s="18"/>
      <c r="L8" s="13"/>
    </row>
    <row r="9" spans="2:13" s="6" customFormat="1" ht="12" customHeight="1" x14ac:dyDescent="0.2">
      <c r="B9" s="6" t="s">
        <v>18</v>
      </c>
    </row>
    <row r="11" spans="2:13" x14ac:dyDescent="0.2">
      <c r="B11" s="2" t="s">
        <v>32</v>
      </c>
      <c r="D11" s="2" t="s">
        <v>26</v>
      </c>
      <c r="F11" s="14">
        <f>'2) Reguleringsparameters'!F14</f>
        <v>2.5999999999999999E-2</v>
      </c>
    </row>
    <row r="12" spans="2:13" x14ac:dyDescent="0.2">
      <c r="B12" s="2" t="s">
        <v>140</v>
      </c>
      <c r="D12" s="2" t="s">
        <v>26</v>
      </c>
      <c r="F12" s="14">
        <f>'2) Reguleringsparameters'!F15</f>
        <v>2.8000000000000001E-2</v>
      </c>
    </row>
    <row r="14" spans="2:13" x14ac:dyDescent="0.2">
      <c r="B14" s="2" t="s">
        <v>28</v>
      </c>
      <c r="D14" s="2" t="s">
        <v>26</v>
      </c>
      <c r="F14" s="14">
        <f>'2) Reguleringsparameters'!I17</f>
        <v>1.7999999999999999E-2</v>
      </c>
    </row>
    <row r="16" spans="2:13" x14ac:dyDescent="0.2">
      <c r="B16" s="2" t="s">
        <v>120</v>
      </c>
      <c r="D16" s="2" t="s">
        <v>26</v>
      </c>
      <c r="F16" s="14">
        <f>'2) Reguleringsparameters'!F19</f>
        <v>0.5</v>
      </c>
    </row>
    <row r="18" spans="2:15" x14ac:dyDescent="0.2">
      <c r="B18" s="2" t="s">
        <v>108</v>
      </c>
      <c r="H18" s="21">
        <f>'2) Reguleringsparameters'!H23</f>
        <v>168342578.26518476</v>
      </c>
    </row>
    <row r="19" spans="2:15" x14ac:dyDescent="0.2">
      <c r="B19" s="2" t="s">
        <v>109</v>
      </c>
      <c r="H19" s="21">
        <f>'2) Reguleringsparameters'!H24</f>
        <v>2046618614.5906615</v>
      </c>
    </row>
    <row r="21" spans="2:15" x14ac:dyDescent="0.2">
      <c r="B21" s="2" t="s">
        <v>110</v>
      </c>
      <c r="H21" s="32">
        <f>H18*F16</f>
        <v>84171289.13259238</v>
      </c>
      <c r="I21" s="21">
        <f>'4) Berekening afschr. &amp; GAW'!O12</f>
        <v>84658896.980490685</v>
      </c>
      <c r="J21" s="21">
        <f>'4) Berekening afschr. &amp; GAW'!P12</f>
        <v>84211163.295845881</v>
      </c>
      <c r="K21" s="21">
        <f>'4) Berekening afschr. &amp; GAW'!Q12</f>
        <v>83340543.719380111</v>
      </c>
      <c r="L21" s="21">
        <f>'4) Berekening afschr. &amp; GAW'!R12</f>
        <v>83037549.819701269</v>
      </c>
      <c r="M21" s="21">
        <f>'4) Berekening afschr. &amp; GAW'!S12</f>
        <v>83734933.310834363</v>
      </c>
    </row>
    <row r="22" spans="2:15" x14ac:dyDescent="0.2">
      <c r="B22" s="2" t="s">
        <v>111</v>
      </c>
      <c r="H22" s="32">
        <f>H19*F16</f>
        <v>1023309307.2953308</v>
      </c>
      <c r="I22" s="21">
        <f>'4) Berekening afschr. &amp; GAW'!U12</f>
        <v>947860194.08049738</v>
      </c>
      <c r="J22" s="21">
        <f>'4) Berekening afschr. &amp; GAW'!V12</f>
        <v>872179772.5313766</v>
      </c>
      <c r="K22" s="21">
        <f>'4) Berekening afschr. &amp; GAW'!W12</f>
        <v>796688846.76477885</v>
      </c>
      <c r="L22" s="21">
        <f>'4) Berekening afschr. &amp; GAW'!X12</f>
        <v>720821496.56596005</v>
      </c>
      <c r="M22" s="21">
        <f>'4) Berekening afschr. &amp; GAW'!Y12</f>
        <v>643573956.72421956</v>
      </c>
    </row>
    <row r="24" spans="2:15" s="6" customFormat="1" x14ac:dyDescent="0.2">
      <c r="B24" s="6" t="s">
        <v>19</v>
      </c>
    </row>
    <row r="26" spans="2:15" x14ac:dyDescent="0.2">
      <c r="B26" s="2" t="s">
        <v>116</v>
      </c>
      <c r="D26" s="2" t="s">
        <v>27</v>
      </c>
      <c r="H26" s="36">
        <f>H21+H22*$F$11</f>
        <v>110777331.12227097</v>
      </c>
      <c r="I26" s="43"/>
      <c r="J26" s="43"/>
      <c r="K26" s="43"/>
      <c r="L26" s="43"/>
      <c r="M26" s="36">
        <f>M21+M22*$F$12</f>
        <v>101755004.09911251</v>
      </c>
    </row>
    <row r="27" spans="2:15" x14ac:dyDescent="0.2">
      <c r="B27" s="2" t="s">
        <v>116</v>
      </c>
      <c r="D27" s="2" t="s">
        <v>36</v>
      </c>
      <c r="H27" s="40">
        <f>H26</f>
        <v>110777331.12227097</v>
      </c>
      <c r="I27" s="43"/>
      <c r="J27" s="43"/>
      <c r="K27" s="43"/>
      <c r="L27" s="43"/>
      <c r="M27" s="36">
        <f>M26/(1+F14)^5</f>
        <v>93071537.027386218</v>
      </c>
    </row>
    <row r="28" spans="2:15" x14ac:dyDescent="0.2">
      <c r="B28" s="2" t="s">
        <v>115</v>
      </c>
      <c r="D28" s="2" t="s">
        <v>26</v>
      </c>
      <c r="F28" s="33">
        <f>1-(M27/H27)^(1/5)</f>
        <v>3.4231140772745472E-2</v>
      </c>
      <c r="I28" s="55"/>
      <c r="J28" s="55"/>
      <c r="K28" s="55"/>
      <c r="L28" s="55"/>
      <c r="M28" s="55"/>
    </row>
    <row r="29" spans="2:15" x14ac:dyDescent="0.2">
      <c r="B29" s="2" t="s">
        <v>117</v>
      </c>
      <c r="D29" s="2" t="s">
        <v>26</v>
      </c>
      <c r="F29" s="37">
        <f>IF(F28&gt;0,FLOOR(F28,0.0001), CEILING(F28,0.0001))</f>
        <v>3.4200000000000001E-2</v>
      </c>
      <c r="H29" s="11"/>
      <c r="I29" s="11"/>
      <c r="J29" s="11"/>
      <c r="K29" s="11"/>
      <c r="L29" s="11"/>
      <c r="M29" s="11"/>
      <c r="N29" s="11"/>
      <c r="O29" s="11"/>
    </row>
    <row r="30" spans="2:15" x14ac:dyDescent="0.2">
      <c r="H30" s="45"/>
      <c r="I30" s="45"/>
      <c r="J30" s="45"/>
      <c r="K30" s="45"/>
      <c r="L30" s="45"/>
      <c r="M30" s="45"/>
      <c r="N30" s="11"/>
      <c r="O30" s="11"/>
    </row>
    <row r="31" spans="2:15" x14ac:dyDescent="0.2">
      <c r="H31" s="11"/>
      <c r="I31" s="11"/>
      <c r="J31" s="11"/>
      <c r="K31" s="11"/>
      <c r="L31" s="11"/>
      <c r="M31" s="11"/>
      <c r="N31" s="11"/>
      <c r="O31" s="11"/>
    </row>
    <row r="32" spans="2:15" x14ac:dyDescent="0.2">
      <c r="F32" s="35"/>
      <c r="H32" s="46"/>
      <c r="I32" s="11"/>
      <c r="J32" s="11"/>
      <c r="K32" s="11"/>
      <c r="L32" s="11"/>
      <c r="M32" s="11"/>
      <c r="N32" s="11"/>
      <c r="O32" s="11"/>
    </row>
    <row r="33" spans="6:15" x14ac:dyDescent="0.2">
      <c r="H33" s="45"/>
      <c r="I33" s="45"/>
      <c r="J33" s="45"/>
      <c r="K33" s="45"/>
      <c r="L33" s="45"/>
      <c r="M33" s="45"/>
      <c r="N33" s="11"/>
      <c r="O33" s="11"/>
    </row>
    <row r="34" spans="6:15" x14ac:dyDescent="0.2">
      <c r="F34" s="41"/>
      <c r="H34" s="11"/>
      <c r="I34" s="11"/>
      <c r="J34" s="11"/>
      <c r="K34" s="11"/>
      <c r="L34" s="11"/>
      <c r="M34" s="11"/>
      <c r="N34" s="11"/>
      <c r="O34" s="11"/>
    </row>
    <row r="35" spans="6:15" x14ac:dyDescent="0.2">
      <c r="H35" s="11"/>
      <c r="I35" s="11"/>
      <c r="J35" s="11"/>
      <c r="K35" s="11"/>
      <c r="L35" s="11"/>
      <c r="M35" s="11"/>
      <c r="N35" s="11"/>
      <c r="O35" s="11"/>
    </row>
    <row r="36" spans="6:15" x14ac:dyDescent="0.2">
      <c r="H36" s="11"/>
      <c r="I36" s="11"/>
      <c r="J36" s="11"/>
      <c r="K36" s="11"/>
      <c r="L36" s="11"/>
      <c r="M36" s="11"/>
      <c r="N36" s="11"/>
      <c r="O36" s="11"/>
    </row>
    <row r="37" spans="6:15" x14ac:dyDescent="0.2">
      <c r="H37" s="11"/>
      <c r="I37" s="11"/>
      <c r="J37" s="11"/>
      <c r="K37" s="11"/>
      <c r="L37" s="11"/>
      <c r="M37" s="11"/>
      <c r="N37" s="11"/>
      <c r="O37" s="11"/>
    </row>
    <row r="38" spans="6:15" x14ac:dyDescent="0.2">
      <c r="H38" s="11"/>
      <c r="I38" s="11"/>
      <c r="J38" s="11"/>
      <c r="K38" s="11"/>
      <c r="L38" s="11"/>
      <c r="M38" s="11"/>
      <c r="N38" s="11"/>
      <c r="O38" s="11"/>
    </row>
    <row r="39" spans="6:15" x14ac:dyDescent="0.2">
      <c r="H39" s="11"/>
      <c r="I39" s="11"/>
      <c r="J39" s="11"/>
      <c r="K39" s="11"/>
      <c r="L39" s="11"/>
      <c r="M39" s="11"/>
      <c r="N39" s="11"/>
      <c r="O39" s="11"/>
    </row>
    <row r="40" spans="6:15" x14ac:dyDescent="0.2">
      <c r="H40" s="11"/>
      <c r="I40" s="11"/>
      <c r="J40" s="11"/>
      <c r="K40" s="11"/>
      <c r="L40" s="11"/>
      <c r="M40" s="11"/>
      <c r="N40" s="11"/>
      <c r="O40" s="11"/>
    </row>
    <row r="41" spans="6:15" x14ac:dyDescent="0.2">
      <c r="H41" s="11"/>
      <c r="I41" s="11"/>
      <c r="J41" s="11"/>
      <c r="K41" s="11"/>
      <c r="L41" s="11"/>
      <c r="M41" s="11"/>
      <c r="N41" s="11"/>
      <c r="O41" s="11"/>
    </row>
    <row r="42" spans="6:15" x14ac:dyDescent="0.2">
      <c r="H42" s="11"/>
      <c r="I42" s="47"/>
      <c r="J42" s="48"/>
      <c r="K42" s="48"/>
      <c r="L42" s="48"/>
      <c r="M42" s="48"/>
      <c r="N42" s="11"/>
      <c r="O42" s="11"/>
    </row>
    <row r="43" spans="6:15" x14ac:dyDescent="0.2">
      <c r="H43" s="11"/>
      <c r="I43" s="11"/>
      <c r="J43" s="11"/>
      <c r="K43" s="11"/>
      <c r="L43" s="11"/>
      <c r="M43" s="11"/>
      <c r="N43" s="11"/>
      <c r="O43" s="11"/>
    </row>
    <row r="44" spans="6:15" x14ac:dyDescent="0.2">
      <c r="H44" s="11"/>
      <c r="I44" s="11"/>
      <c r="J44" s="11"/>
      <c r="K44" s="11"/>
      <c r="L44" s="11"/>
      <c r="M44" s="11"/>
      <c r="N44" s="11"/>
      <c r="O44" s="11"/>
    </row>
    <row r="45" spans="6:15" x14ac:dyDescent="0.2">
      <c r="H45" s="11"/>
      <c r="I45" s="11"/>
      <c r="J45" s="11"/>
      <c r="K45" s="11"/>
      <c r="L45" s="11"/>
      <c r="M45" s="11"/>
      <c r="N45" s="11"/>
      <c r="O45" s="11"/>
    </row>
  </sheetData>
  <mergeCells count="1">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68355-1FC0-4BF5-B6B6-F05944827A09}">
  <sheetPr>
    <tabColor rgb="FFCCFFCC"/>
  </sheetPr>
  <dimension ref="B2:O24"/>
  <sheetViews>
    <sheetView showGridLines="0" zoomScale="85" zoomScaleNormal="85" workbookViewId="0">
      <pane xSplit="4" ySplit="10" topLeftCell="E11" activePane="bottomRight" state="frozen"/>
      <selection pane="topRight" activeCell="E1" sqref="E1"/>
      <selection pane="bottomLeft" activeCell="A9" sqref="A9"/>
      <selection pane="bottomRight" activeCell="E11" sqref="E11"/>
    </sheetView>
  </sheetViews>
  <sheetFormatPr defaultRowHeight="12.75" x14ac:dyDescent="0.2"/>
  <cols>
    <col min="1" max="1" width="2.7109375" style="2" customWidth="1"/>
    <col min="2" max="2" width="73.85546875" style="2" customWidth="1"/>
    <col min="3" max="3" width="2.7109375" style="2" customWidth="1"/>
    <col min="4" max="4" width="14.42578125" style="2" customWidth="1"/>
    <col min="5" max="5" width="2.7109375" style="2" customWidth="1"/>
    <col min="6" max="6" width="12.7109375" style="2" bestFit="1" customWidth="1"/>
    <col min="7" max="7" width="2.7109375" style="2" customWidth="1"/>
    <col min="8" max="9" width="17.28515625" style="20" customWidth="1"/>
    <col min="10" max="12" width="17.28515625" style="2" customWidth="1"/>
    <col min="13" max="13" width="14.7109375" style="2" customWidth="1"/>
    <col min="14" max="14" width="2.7109375" style="2" customWidth="1"/>
    <col min="15" max="16" width="14.7109375" style="2" customWidth="1"/>
    <col min="17" max="16384" width="9.140625" style="2"/>
  </cols>
  <sheetData>
    <row r="2" spans="2:15" s="1" customFormat="1" ht="18" x14ac:dyDescent="0.2">
      <c r="B2" s="1" t="s">
        <v>114</v>
      </c>
    </row>
    <row r="4" spans="2:15" s="3" customFormat="1" x14ac:dyDescent="0.2">
      <c r="B4" s="3" t="s">
        <v>15</v>
      </c>
    </row>
    <row r="5" spans="2:15" ht="51.75" customHeight="1" x14ac:dyDescent="0.2">
      <c r="B5" s="105" t="s">
        <v>112</v>
      </c>
      <c r="C5" s="105"/>
      <c r="D5" s="105"/>
      <c r="E5" s="18"/>
      <c r="F5" s="18"/>
      <c r="G5" s="18"/>
      <c r="H5" s="18"/>
      <c r="I5" s="18"/>
      <c r="J5" s="18"/>
      <c r="K5" s="18"/>
      <c r="L5" s="18"/>
      <c r="M5" s="18"/>
      <c r="N5" s="18"/>
      <c r="O5" s="13"/>
    </row>
    <row r="6" spans="2:15" x14ac:dyDescent="0.2">
      <c r="B6" s="19"/>
      <c r="C6" s="31"/>
      <c r="D6" s="31"/>
      <c r="E6" s="19"/>
      <c r="F6" s="19"/>
      <c r="G6" s="19"/>
      <c r="H6" s="19"/>
      <c r="I6" s="19"/>
      <c r="J6" s="19"/>
      <c r="K6" s="19"/>
      <c r="L6" s="18"/>
      <c r="M6" s="18"/>
      <c r="N6" s="18"/>
      <c r="O6" s="13"/>
    </row>
    <row r="7" spans="2:15" x14ac:dyDescent="0.2">
      <c r="B7" s="54" t="s">
        <v>34</v>
      </c>
      <c r="C7" s="44"/>
      <c r="D7" s="44"/>
      <c r="E7" s="44"/>
      <c r="F7" s="44"/>
      <c r="G7" s="44"/>
      <c r="H7" s="44"/>
      <c r="I7" s="44"/>
      <c r="J7" s="44"/>
      <c r="K7" s="44"/>
      <c r="L7" s="18"/>
      <c r="M7" s="18"/>
      <c r="N7" s="18"/>
      <c r="O7" s="13"/>
    </row>
    <row r="8" spans="2:15" ht="63.75" customHeight="1" x14ac:dyDescent="0.2">
      <c r="B8" s="44" t="s">
        <v>136</v>
      </c>
      <c r="C8" s="44"/>
      <c r="D8" s="44"/>
      <c r="E8" s="44"/>
      <c r="F8" s="44"/>
      <c r="G8" s="44"/>
      <c r="H8" s="44"/>
      <c r="I8" s="44"/>
      <c r="J8" s="44"/>
      <c r="K8" s="44"/>
      <c r="L8" s="18"/>
      <c r="M8" s="18"/>
      <c r="N8" s="18"/>
      <c r="O8" s="13"/>
    </row>
    <row r="9" spans="2:15" x14ac:dyDescent="0.2">
      <c r="B9" s="44"/>
      <c r="C9" s="44"/>
      <c r="D9" s="44"/>
      <c r="E9" s="44"/>
      <c r="F9" s="44"/>
      <c r="G9" s="44"/>
      <c r="H9" s="44"/>
      <c r="I9" s="44"/>
      <c r="J9" s="44"/>
      <c r="K9" s="44"/>
      <c r="L9" s="18"/>
      <c r="M9" s="18"/>
      <c r="N9" s="18"/>
      <c r="O9" s="13"/>
    </row>
    <row r="10" spans="2:15" s="6" customFormat="1" x14ac:dyDescent="0.2">
      <c r="B10" s="6" t="s">
        <v>16</v>
      </c>
      <c r="D10" s="6" t="s">
        <v>25</v>
      </c>
      <c r="F10" s="6" t="s">
        <v>17</v>
      </c>
      <c r="H10" s="7">
        <v>2021</v>
      </c>
      <c r="I10" s="7">
        <v>2022</v>
      </c>
      <c r="J10" s="7">
        <v>2023</v>
      </c>
      <c r="K10" s="7">
        <v>2024</v>
      </c>
      <c r="L10" s="7">
        <v>2025</v>
      </c>
      <c r="M10" s="7">
        <v>2026</v>
      </c>
      <c r="O10" s="6" t="s">
        <v>30</v>
      </c>
    </row>
    <row r="11" spans="2:15" ht="12.75" customHeight="1" x14ac:dyDescent="0.2">
      <c r="B11" s="19"/>
      <c r="C11" s="31"/>
      <c r="D11" s="31"/>
      <c r="E11" s="19"/>
      <c r="F11" s="19"/>
      <c r="G11" s="19"/>
      <c r="H11" s="19"/>
      <c r="I11" s="19"/>
      <c r="J11" s="19"/>
      <c r="K11" s="19"/>
      <c r="L11" s="18"/>
      <c r="M11" s="18"/>
      <c r="N11" s="18"/>
      <c r="O11" s="13"/>
    </row>
    <row r="12" spans="2:15" s="6" customFormat="1" ht="12" customHeight="1" x14ac:dyDescent="0.2">
      <c r="B12" s="6" t="s">
        <v>20</v>
      </c>
    </row>
    <row r="13" spans="2:15" x14ac:dyDescent="0.2">
      <c r="H13" s="2"/>
      <c r="I13" s="2"/>
    </row>
    <row r="14" spans="2:15" x14ac:dyDescent="0.2">
      <c r="B14" s="2" t="s">
        <v>32</v>
      </c>
      <c r="D14" s="2" t="s">
        <v>26</v>
      </c>
      <c r="F14" s="100">
        <v>2.5999999999999999E-2</v>
      </c>
      <c r="J14" s="20"/>
      <c r="K14" s="20"/>
      <c r="L14" s="20"/>
      <c r="M14" s="20"/>
      <c r="N14" s="20"/>
      <c r="O14" s="42" t="s">
        <v>122</v>
      </c>
    </row>
    <row r="15" spans="2:15" x14ac:dyDescent="0.2">
      <c r="B15" s="2" t="s">
        <v>140</v>
      </c>
      <c r="D15" s="2" t="s">
        <v>26</v>
      </c>
      <c r="F15" s="100">
        <v>2.8000000000000001E-2</v>
      </c>
      <c r="J15" s="20"/>
      <c r="K15" s="20"/>
      <c r="L15" s="20"/>
      <c r="M15" s="20"/>
      <c r="N15" s="20"/>
      <c r="O15" s="42"/>
    </row>
    <row r="16" spans="2:15" x14ac:dyDescent="0.2">
      <c r="H16" s="2"/>
      <c r="I16" s="2"/>
    </row>
    <row r="17" spans="2:15" x14ac:dyDescent="0.2">
      <c r="B17" s="2" t="s">
        <v>3</v>
      </c>
      <c r="D17" s="2" t="s">
        <v>26</v>
      </c>
      <c r="H17" s="100">
        <v>7.0000000000000001E-3</v>
      </c>
      <c r="I17" s="100">
        <v>1.7999999999999999E-2</v>
      </c>
      <c r="J17" s="100">
        <v>1.7999999999999999E-2</v>
      </c>
      <c r="K17" s="100">
        <v>1.7999999999999999E-2</v>
      </c>
      <c r="L17" s="100">
        <v>1.7999999999999999E-2</v>
      </c>
      <c r="M17" s="100">
        <v>1.7999999999999999E-2</v>
      </c>
      <c r="O17" s="2" t="s">
        <v>135</v>
      </c>
    </row>
    <row r="18" spans="2:15" x14ac:dyDescent="0.2">
      <c r="H18" s="2"/>
      <c r="I18" s="2"/>
    </row>
    <row r="19" spans="2:15" x14ac:dyDescent="0.2">
      <c r="B19" s="2" t="s">
        <v>120</v>
      </c>
      <c r="D19" s="2" t="s">
        <v>26</v>
      </c>
      <c r="F19" s="101">
        <v>0.5</v>
      </c>
      <c r="H19" s="2"/>
      <c r="I19" s="2"/>
      <c r="O19" s="42" t="s">
        <v>119</v>
      </c>
    </row>
    <row r="20" spans="2:15" x14ac:dyDescent="0.2">
      <c r="H20" s="2"/>
      <c r="I20" s="2"/>
    </row>
    <row r="21" spans="2:15" s="6" customFormat="1" x14ac:dyDescent="0.2">
      <c r="B21" s="6" t="s">
        <v>21</v>
      </c>
      <c r="H21" s="7"/>
      <c r="I21" s="7"/>
      <c r="J21" s="7"/>
      <c r="K21" s="7"/>
      <c r="L21" s="7"/>
      <c r="M21" s="7"/>
    </row>
    <row r="22" spans="2:15" x14ac:dyDescent="0.2">
      <c r="I22" s="2"/>
    </row>
    <row r="23" spans="2:15" x14ac:dyDescent="0.2">
      <c r="B23" s="2" t="s">
        <v>108</v>
      </c>
      <c r="D23" s="2" t="s">
        <v>27</v>
      </c>
      <c r="H23" s="102">
        <v>168342578.26518476</v>
      </c>
      <c r="I23" s="2"/>
      <c r="O23" s="2" t="s">
        <v>139</v>
      </c>
    </row>
    <row r="24" spans="2:15" x14ac:dyDescent="0.2">
      <c r="B24" s="2" t="s">
        <v>109</v>
      </c>
      <c r="D24" s="2" t="s">
        <v>27</v>
      </c>
      <c r="H24" s="102">
        <v>2046618614.5906615</v>
      </c>
      <c r="I24" s="2"/>
    </row>
  </sheetData>
  <mergeCells count="1">
    <mergeCell ref="B5:D5"/>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A6187-70CA-4110-AE5F-2092FA997ABE}">
  <sheetPr>
    <tabColor rgb="FFCCFFCC"/>
  </sheetPr>
  <dimension ref="B2:K1055"/>
  <sheetViews>
    <sheetView showGridLines="0" zoomScale="85" zoomScaleNormal="85" workbookViewId="0">
      <pane xSplit="2" ySplit="11" topLeftCell="C12" activePane="bottomRight" state="frozen"/>
      <selection pane="topRight" activeCell="C1" sqref="C1"/>
      <selection pane="bottomLeft" activeCell="A9" sqref="A9"/>
      <selection pane="bottomRight" activeCell="C12" sqref="C12"/>
    </sheetView>
  </sheetViews>
  <sheetFormatPr defaultRowHeight="12.75" x14ac:dyDescent="0.2"/>
  <cols>
    <col min="1" max="1" width="2.7109375" style="2" customWidth="1"/>
    <col min="2" max="2" width="74.85546875" style="2" customWidth="1"/>
    <col min="3" max="3" width="2.7109375" style="2" customWidth="1"/>
    <col min="4" max="4" width="21.28515625" style="20" customWidth="1"/>
    <col min="5" max="5" width="20.5703125" style="20" customWidth="1"/>
    <col min="6" max="6" width="14.5703125" style="2" customWidth="1"/>
    <col min="7" max="7" width="2.7109375" style="2" customWidth="1"/>
    <col min="8" max="9" width="14.7109375" style="2" customWidth="1"/>
    <col min="10" max="10" width="2.7109375" style="2" customWidth="1"/>
    <col min="11" max="12" width="14.7109375" style="2" customWidth="1"/>
    <col min="13" max="16384" width="9.140625" style="2"/>
  </cols>
  <sheetData>
    <row r="2" spans="2:11" s="1" customFormat="1" ht="18" x14ac:dyDescent="0.2">
      <c r="B2" s="1" t="s">
        <v>20</v>
      </c>
    </row>
    <row r="4" spans="2:11" s="3" customFormat="1" x14ac:dyDescent="0.2">
      <c r="B4" s="3" t="s">
        <v>15</v>
      </c>
    </row>
    <row r="5" spans="2:11" ht="63" customHeight="1" x14ac:dyDescent="0.2">
      <c r="B5" s="18" t="s">
        <v>113</v>
      </c>
      <c r="C5" s="18"/>
      <c r="D5" s="18"/>
      <c r="E5" s="18"/>
      <c r="F5" s="18"/>
      <c r="G5" s="18"/>
      <c r="H5" s="18"/>
      <c r="I5" s="18"/>
      <c r="J5" s="18"/>
      <c r="K5" s="13"/>
    </row>
    <row r="6" spans="2:11" x14ac:dyDescent="0.2">
      <c r="B6" s="44"/>
      <c r="C6" s="44"/>
      <c r="D6" s="44"/>
      <c r="E6" s="44"/>
      <c r="F6" s="44"/>
      <c r="G6" s="44"/>
      <c r="H6" s="18"/>
      <c r="I6" s="18"/>
      <c r="J6" s="18"/>
      <c r="K6" s="13"/>
    </row>
    <row r="7" spans="2:11" x14ac:dyDescent="0.2">
      <c r="B7" s="54" t="s">
        <v>34</v>
      </c>
      <c r="C7" s="49"/>
      <c r="D7" s="49"/>
      <c r="E7" s="49"/>
      <c r="F7" s="49"/>
      <c r="G7" s="49"/>
      <c r="H7" s="18"/>
      <c r="I7" s="18"/>
      <c r="J7" s="18"/>
      <c r="K7" s="13"/>
    </row>
    <row r="8" spans="2:11" ht="89.25" customHeight="1" x14ac:dyDescent="0.2">
      <c r="B8" s="49" t="s">
        <v>137</v>
      </c>
      <c r="C8" s="49"/>
      <c r="D8" s="49"/>
      <c r="E8" s="49"/>
      <c r="F8" s="49"/>
      <c r="G8" s="49"/>
      <c r="H8" s="18"/>
      <c r="I8" s="18"/>
      <c r="J8" s="18"/>
      <c r="K8" s="13"/>
    </row>
    <row r="9" spans="2:11" x14ac:dyDescent="0.2">
      <c r="B9" s="49"/>
      <c r="C9" s="49"/>
      <c r="D9" s="49"/>
      <c r="E9" s="49"/>
      <c r="F9" s="49"/>
      <c r="G9" s="49"/>
      <c r="H9" s="18"/>
      <c r="I9" s="18"/>
      <c r="J9" s="18"/>
      <c r="K9" s="13"/>
    </row>
    <row r="10" spans="2:11" s="26" customFormat="1" x14ac:dyDescent="0.2">
      <c r="B10" s="26" t="s">
        <v>21</v>
      </c>
    </row>
    <row r="11" spans="2:11" s="27" customFormat="1" ht="38.25" x14ac:dyDescent="0.2">
      <c r="B11" s="27" t="s">
        <v>11</v>
      </c>
      <c r="D11" s="28" t="s">
        <v>12</v>
      </c>
      <c r="E11" s="28" t="s">
        <v>22</v>
      </c>
      <c r="F11" s="28" t="s">
        <v>13</v>
      </c>
      <c r="H11" s="27" t="s">
        <v>30</v>
      </c>
    </row>
    <row r="12" spans="2:11" x14ac:dyDescent="0.2">
      <c r="D12" s="2"/>
      <c r="E12" s="2"/>
    </row>
    <row r="13" spans="2:11" x14ac:dyDescent="0.2">
      <c r="B13" s="22">
        <v>1</v>
      </c>
      <c r="C13" s="38"/>
      <c r="D13" s="25">
        <v>346466776.30895889</v>
      </c>
      <c r="E13" s="24">
        <v>7.1805543196153394</v>
      </c>
      <c r="F13" s="23">
        <v>2029</v>
      </c>
      <c r="H13" s="2" t="s">
        <v>31</v>
      </c>
    </row>
    <row r="14" spans="2:11" x14ac:dyDescent="0.2">
      <c r="B14" s="22">
        <v>2</v>
      </c>
      <c r="C14" s="38"/>
      <c r="D14" s="25">
        <v>12984894.367123134</v>
      </c>
      <c r="E14" s="24">
        <v>29.5</v>
      </c>
      <c r="F14" s="23">
        <v>2051</v>
      </c>
    </row>
    <row r="15" spans="2:11" x14ac:dyDescent="0.2">
      <c r="B15" s="22">
        <v>3</v>
      </c>
      <c r="C15" s="38"/>
      <c r="D15" s="25">
        <v>3655497.61830997</v>
      </c>
      <c r="E15" s="24">
        <v>19.5</v>
      </c>
      <c r="F15" s="23">
        <v>2041</v>
      </c>
    </row>
    <row r="16" spans="2:11" x14ac:dyDescent="0.2">
      <c r="B16" s="22">
        <v>4</v>
      </c>
      <c r="C16" s="38"/>
      <c r="D16" s="25">
        <v>18403.103477161305</v>
      </c>
      <c r="E16" s="24">
        <v>9.5</v>
      </c>
      <c r="F16" s="23">
        <v>2031</v>
      </c>
    </row>
    <row r="17" spans="2:6" x14ac:dyDescent="0.2">
      <c r="B17" s="22">
        <v>5</v>
      </c>
      <c r="C17" s="38"/>
      <c r="D17" s="25">
        <v>192776.62357444031</v>
      </c>
      <c r="E17" s="24">
        <v>4.5</v>
      </c>
      <c r="F17" s="23">
        <v>2026</v>
      </c>
    </row>
    <row r="18" spans="2:6" x14ac:dyDescent="0.2">
      <c r="B18" s="22">
        <v>6</v>
      </c>
      <c r="C18" s="38"/>
      <c r="D18" s="25">
        <v>4.2915303045834538E-11</v>
      </c>
      <c r="E18" s="24">
        <v>0</v>
      </c>
      <c r="F18" s="23">
        <v>2011</v>
      </c>
    </row>
    <row r="19" spans="2:6" x14ac:dyDescent="0.2">
      <c r="B19" s="22">
        <v>7</v>
      </c>
      <c r="C19" s="38"/>
      <c r="D19" s="25">
        <v>168661.87897793506</v>
      </c>
      <c r="E19" s="24">
        <v>0</v>
      </c>
      <c r="F19" s="23">
        <v>2011</v>
      </c>
    </row>
    <row r="20" spans="2:6" x14ac:dyDescent="0.2">
      <c r="B20" s="22">
        <v>8</v>
      </c>
      <c r="C20" s="38"/>
      <c r="D20" s="25">
        <v>9553052.5049577355</v>
      </c>
      <c r="E20" s="24">
        <v>30.5</v>
      </c>
      <c r="F20" s="23">
        <v>2052</v>
      </c>
    </row>
    <row r="21" spans="2:6" x14ac:dyDescent="0.2">
      <c r="B21" s="22">
        <v>9</v>
      </c>
      <c r="C21" s="38"/>
      <c r="D21" s="25">
        <v>3167978.3135576285</v>
      </c>
      <c r="E21" s="24">
        <v>20.5</v>
      </c>
      <c r="F21" s="23">
        <v>2042</v>
      </c>
    </row>
    <row r="22" spans="2:6" x14ac:dyDescent="0.2">
      <c r="B22" s="22">
        <v>10</v>
      </c>
      <c r="C22" s="38"/>
      <c r="D22" s="25">
        <v>34760.630792772135</v>
      </c>
      <c r="E22" s="24">
        <v>10.5</v>
      </c>
      <c r="F22" s="23">
        <v>2032</v>
      </c>
    </row>
    <row r="23" spans="2:6" x14ac:dyDescent="0.2">
      <c r="B23" s="22">
        <v>11</v>
      </c>
      <c r="C23" s="38"/>
      <c r="D23" s="25">
        <v>53337.226397491992</v>
      </c>
      <c r="E23" s="24">
        <v>5.5</v>
      </c>
      <c r="F23" s="23">
        <v>2027</v>
      </c>
    </row>
    <row r="24" spans="2:6" x14ac:dyDescent="0.2">
      <c r="B24" s="22">
        <v>12</v>
      </c>
      <c r="C24" s="38"/>
      <c r="D24" s="25">
        <v>6.0232004274855483E-10</v>
      </c>
      <c r="E24" s="24">
        <v>0</v>
      </c>
      <c r="F24" s="23">
        <v>2012</v>
      </c>
    </row>
    <row r="25" spans="2:6" x14ac:dyDescent="0.2">
      <c r="B25" s="22">
        <v>13</v>
      </c>
      <c r="C25" s="38"/>
      <c r="D25" s="25">
        <v>1.8957702099388685E-2</v>
      </c>
      <c r="E25" s="24">
        <v>0</v>
      </c>
      <c r="F25" s="23">
        <v>2011</v>
      </c>
    </row>
    <row r="26" spans="2:6" x14ac:dyDescent="0.2">
      <c r="B26" s="22">
        <v>14</v>
      </c>
      <c r="C26" s="38"/>
      <c r="D26" s="25">
        <v>4937167.4293239526</v>
      </c>
      <c r="E26" s="24">
        <v>31.5</v>
      </c>
      <c r="F26" s="23">
        <v>2053</v>
      </c>
    </row>
    <row r="27" spans="2:6" x14ac:dyDescent="0.2">
      <c r="B27" s="22">
        <v>15</v>
      </c>
      <c r="C27" s="38"/>
      <c r="D27" s="25">
        <v>2865971.6966482867</v>
      </c>
      <c r="E27" s="24">
        <v>21.5</v>
      </c>
      <c r="F27" s="23">
        <v>2043</v>
      </c>
    </row>
    <row r="28" spans="2:6" x14ac:dyDescent="0.2">
      <c r="B28" s="22">
        <v>16</v>
      </c>
      <c r="C28" s="38"/>
      <c r="D28" s="25">
        <v>33235.090818881115</v>
      </c>
      <c r="E28" s="24">
        <v>11.5</v>
      </c>
      <c r="F28" s="23">
        <v>2033</v>
      </c>
    </row>
    <row r="29" spans="2:6" x14ac:dyDescent="0.2">
      <c r="B29" s="22">
        <v>17</v>
      </c>
      <c r="C29" s="38"/>
      <c r="D29" s="25">
        <v>130907.93673161435</v>
      </c>
      <c r="E29" s="24">
        <v>6.5</v>
      </c>
      <c r="F29" s="23">
        <v>2028</v>
      </c>
    </row>
    <row r="30" spans="2:6" x14ac:dyDescent="0.2">
      <c r="B30" s="22">
        <v>18</v>
      </c>
      <c r="C30" s="38"/>
      <c r="D30" s="25">
        <v>2.1351584691241294E-10</v>
      </c>
      <c r="E30" s="24">
        <v>0</v>
      </c>
      <c r="F30" s="23">
        <v>2013</v>
      </c>
    </row>
    <row r="31" spans="2:6" x14ac:dyDescent="0.2">
      <c r="B31" s="22">
        <v>19</v>
      </c>
      <c r="C31" s="38"/>
      <c r="D31" s="25">
        <v>-3.4627415346703949E-9</v>
      </c>
      <c r="E31" s="24">
        <v>0</v>
      </c>
      <c r="F31" s="23">
        <v>2011</v>
      </c>
    </row>
    <row r="32" spans="2:6" x14ac:dyDescent="0.2">
      <c r="B32" s="22">
        <v>20</v>
      </c>
      <c r="C32" s="38"/>
      <c r="D32" s="25">
        <v>135043.66688030725</v>
      </c>
      <c r="E32" s="24">
        <v>0</v>
      </c>
      <c r="F32" s="23">
        <v>2011</v>
      </c>
    </row>
    <row r="33" spans="2:6" x14ac:dyDescent="0.2">
      <c r="B33" s="22">
        <v>21</v>
      </c>
      <c r="C33" s="38"/>
      <c r="D33" s="25">
        <v>5732212.8170948923</v>
      </c>
      <c r="E33" s="24">
        <v>32.5</v>
      </c>
      <c r="F33" s="23">
        <v>2054</v>
      </c>
    </row>
    <row r="34" spans="2:6" x14ac:dyDescent="0.2">
      <c r="B34" s="22">
        <v>22</v>
      </c>
      <c r="C34" s="38"/>
      <c r="D34" s="25">
        <v>3113832.7868656535</v>
      </c>
      <c r="E34" s="24">
        <v>22.5</v>
      </c>
      <c r="F34" s="23">
        <v>2044</v>
      </c>
    </row>
    <row r="35" spans="2:6" x14ac:dyDescent="0.2">
      <c r="B35" s="22">
        <v>23</v>
      </c>
      <c r="C35" s="38"/>
      <c r="D35" s="25">
        <v>274773.50033956172</v>
      </c>
      <c r="E35" s="24">
        <v>12.5</v>
      </c>
      <c r="F35" s="23">
        <v>2034</v>
      </c>
    </row>
    <row r="36" spans="2:6" x14ac:dyDescent="0.2">
      <c r="B36" s="22">
        <v>24</v>
      </c>
      <c r="C36" s="38"/>
      <c r="D36" s="25">
        <v>37138.478977435094</v>
      </c>
      <c r="E36" s="24">
        <v>7.5</v>
      </c>
      <c r="F36" s="23">
        <v>2029</v>
      </c>
    </row>
    <row r="37" spans="2:6" x14ac:dyDescent="0.2">
      <c r="B37" s="22">
        <v>25</v>
      </c>
      <c r="C37" s="38"/>
      <c r="D37" s="25">
        <v>2.3932102827443475E-10</v>
      </c>
      <c r="E37" s="24">
        <v>0</v>
      </c>
      <c r="F37" s="23">
        <v>2014</v>
      </c>
    </row>
    <row r="38" spans="2:6" x14ac:dyDescent="0.2">
      <c r="B38" s="22">
        <v>26</v>
      </c>
      <c r="C38" s="38"/>
      <c r="D38" s="25">
        <v>2.2369131360919867E-9</v>
      </c>
      <c r="E38" s="24">
        <v>0</v>
      </c>
      <c r="F38" s="23">
        <v>2011</v>
      </c>
    </row>
    <row r="39" spans="2:6" x14ac:dyDescent="0.2">
      <c r="B39" s="22">
        <v>27</v>
      </c>
      <c r="C39" s="38"/>
      <c r="D39" s="25">
        <v>-9.1167491967493941E-12</v>
      </c>
      <c r="E39" s="24">
        <v>0</v>
      </c>
      <c r="F39" s="23">
        <v>2011</v>
      </c>
    </row>
    <row r="40" spans="2:6" x14ac:dyDescent="0.2">
      <c r="B40" s="22">
        <v>28</v>
      </c>
      <c r="C40" s="38"/>
      <c r="D40" s="25">
        <v>12354.645695756699</v>
      </c>
      <c r="E40" s="24">
        <v>0</v>
      </c>
      <c r="F40" s="23">
        <v>2011</v>
      </c>
    </row>
    <row r="41" spans="2:6" x14ac:dyDescent="0.2">
      <c r="B41" s="22">
        <v>29</v>
      </c>
      <c r="C41" s="38"/>
      <c r="D41" s="25">
        <v>3871161.9598111063</v>
      </c>
      <c r="E41" s="24">
        <v>33.5</v>
      </c>
      <c r="F41" s="23">
        <v>2055</v>
      </c>
    </row>
    <row r="42" spans="2:6" x14ac:dyDescent="0.2">
      <c r="B42" s="22">
        <v>30</v>
      </c>
      <c r="C42" s="38"/>
      <c r="D42" s="25">
        <v>1385841.4272434711</v>
      </c>
      <c r="E42" s="24">
        <v>23.5</v>
      </c>
      <c r="F42" s="23">
        <v>2045</v>
      </c>
    </row>
    <row r="43" spans="2:6" x14ac:dyDescent="0.2">
      <c r="B43" s="22">
        <v>31</v>
      </c>
      <c r="C43" s="38"/>
      <c r="D43" s="25">
        <v>302995.18734647497</v>
      </c>
      <c r="E43" s="24">
        <v>13.5</v>
      </c>
      <c r="F43" s="23">
        <v>2035</v>
      </c>
    </row>
    <row r="44" spans="2:6" x14ac:dyDescent="0.2">
      <c r="B44" s="22">
        <v>32</v>
      </c>
      <c r="C44" s="38"/>
      <c r="D44" s="25">
        <v>41319.300303557655</v>
      </c>
      <c r="E44" s="24">
        <v>8.5</v>
      </c>
      <c r="F44" s="23">
        <v>2030</v>
      </c>
    </row>
    <row r="45" spans="2:6" x14ac:dyDescent="0.2">
      <c r="B45" s="22">
        <v>33</v>
      </c>
      <c r="C45" s="38"/>
      <c r="D45" s="25">
        <v>1.8174760231321475E-10</v>
      </c>
      <c r="E45" s="24">
        <v>0</v>
      </c>
      <c r="F45" s="23">
        <v>2015</v>
      </c>
    </row>
    <row r="46" spans="2:6" x14ac:dyDescent="0.2">
      <c r="B46" s="22">
        <v>34</v>
      </c>
      <c r="C46" s="38"/>
      <c r="D46" s="25">
        <v>0</v>
      </c>
      <c r="E46" s="24">
        <v>0</v>
      </c>
      <c r="F46" s="23">
        <v>2011</v>
      </c>
    </row>
    <row r="47" spans="2:6" x14ac:dyDescent="0.2">
      <c r="B47" s="22">
        <v>35</v>
      </c>
      <c r="C47" s="38"/>
      <c r="D47" s="25">
        <v>73645.435804628476</v>
      </c>
      <c r="E47" s="24">
        <v>0</v>
      </c>
      <c r="F47" s="23">
        <v>2011</v>
      </c>
    </row>
    <row r="48" spans="2:6" x14ac:dyDescent="0.2">
      <c r="B48" s="22">
        <v>36</v>
      </c>
      <c r="C48" s="38"/>
      <c r="D48" s="25">
        <v>4878720.8399331979</v>
      </c>
      <c r="E48" s="24">
        <v>34.5</v>
      </c>
      <c r="F48" s="23">
        <v>2056</v>
      </c>
    </row>
    <row r="49" spans="2:6" x14ac:dyDescent="0.2">
      <c r="B49" s="22">
        <v>37</v>
      </c>
      <c r="C49" s="38"/>
      <c r="D49" s="25">
        <v>3019469.706382446</v>
      </c>
      <c r="E49" s="24">
        <v>24.5</v>
      </c>
      <c r="F49" s="23">
        <v>2046</v>
      </c>
    </row>
    <row r="50" spans="2:6" x14ac:dyDescent="0.2">
      <c r="B50" s="22">
        <v>38</v>
      </c>
      <c r="C50" s="38"/>
      <c r="D50" s="25">
        <v>513101.27773245284</v>
      </c>
      <c r="E50" s="24">
        <v>14.5</v>
      </c>
      <c r="F50" s="23">
        <v>2036</v>
      </c>
    </row>
    <row r="51" spans="2:6" x14ac:dyDescent="0.2">
      <c r="B51" s="22">
        <v>39</v>
      </c>
      <c r="C51" s="38"/>
      <c r="D51" s="25">
        <v>-3388.7521191448486</v>
      </c>
      <c r="E51" s="24">
        <v>9.5</v>
      </c>
      <c r="F51" s="23">
        <v>2031</v>
      </c>
    </row>
    <row r="52" spans="2:6" x14ac:dyDescent="0.2">
      <c r="B52" s="22">
        <v>40</v>
      </c>
      <c r="C52" s="38"/>
      <c r="D52" s="25">
        <v>6.1432758464328703E-10</v>
      </c>
      <c r="E52" s="24">
        <v>0</v>
      </c>
      <c r="F52" s="23">
        <v>2016</v>
      </c>
    </row>
    <row r="53" spans="2:6" x14ac:dyDescent="0.2">
      <c r="B53" s="22">
        <v>41</v>
      </c>
      <c r="C53" s="38"/>
      <c r="D53" s="25">
        <v>2.7465793949334105E-10</v>
      </c>
      <c r="E53" s="24">
        <v>0</v>
      </c>
      <c r="F53" s="23">
        <v>2011</v>
      </c>
    </row>
    <row r="54" spans="2:6" x14ac:dyDescent="0.2">
      <c r="B54" s="22">
        <v>42</v>
      </c>
      <c r="C54" s="38"/>
      <c r="D54" s="25">
        <v>87767.292110333103</v>
      </c>
      <c r="E54" s="24">
        <v>0</v>
      </c>
      <c r="F54" s="23">
        <v>2011</v>
      </c>
    </row>
    <row r="55" spans="2:6" x14ac:dyDescent="0.2">
      <c r="B55" s="22">
        <v>43</v>
      </c>
      <c r="C55" s="38"/>
      <c r="D55" s="25">
        <v>11570549.571986534</v>
      </c>
      <c r="E55" s="24">
        <v>35.5</v>
      </c>
      <c r="F55" s="23">
        <v>2057</v>
      </c>
    </row>
    <row r="56" spans="2:6" x14ac:dyDescent="0.2">
      <c r="B56" s="22">
        <v>44</v>
      </c>
      <c r="C56" s="38"/>
      <c r="D56" s="25">
        <v>4936616.0573687516</v>
      </c>
      <c r="E56" s="24">
        <v>25.5</v>
      </c>
      <c r="F56" s="23">
        <v>2047</v>
      </c>
    </row>
    <row r="57" spans="2:6" x14ac:dyDescent="0.2">
      <c r="B57" s="22">
        <v>45</v>
      </c>
      <c r="C57" s="38"/>
      <c r="D57" s="25">
        <v>448855.47702986933</v>
      </c>
      <c r="E57" s="24">
        <v>15.5</v>
      </c>
      <c r="F57" s="23">
        <v>2037</v>
      </c>
    </row>
    <row r="58" spans="2:6" x14ac:dyDescent="0.2">
      <c r="B58" s="22">
        <v>46</v>
      </c>
      <c r="C58" s="38"/>
      <c r="D58" s="25">
        <v>5155.0352492681341</v>
      </c>
      <c r="E58" s="24">
        <v>10.5</v>
      </c>
      <c r="F58" s="23">
        <v>2032</v>
      </c>
    </row>
    <row r="59" spans="2:6" x14ac:dyDescent="0.2">
      <c r="B59" s="22">
        <v>47</v>
      </c>
      <c r="C59" s="38"/>
      <c r="D59" s="25">
        <v>6.6546017182478672E-10</v>
      </c>
      <c r="E59" s="24">
        <v>0</v>
      </c>
      <c r="F59" s="23">
        <v>2017</v>
      </c>
    </row>
    <row r="60" spans="2:6" x14ac:dyDescent="0.2">
      <c r="B60" s="22">
        <v>48</v>
      </c>
      <c r="C60" s="38"/>
      <c r="D60" s="25">
        <v>1.0707911871085417E-9</v>
      </c>
      <c r="E60" s="24">
        <v>0</v>
      </c>
      <c r="F60" s="23">
        <v>2012</v>
      </c>
    </row>
    <row r="61" spans="2:6" x14ac:dyDescent="0.2">
      <c r="B61" s="22">
        <v>49</v>
      </c>
      <c r="C61" s="38"/>
      <c r="D61" s="25">
        <v>58442.184262292692</v>
      </c>
      <c r="E61" s="24">
        <v>0</v>
      </c>
      <c r="F61" s="23">
        <v>2011</v>
      </c>
    </row>
    <row r="62" spans="2:6" x14ac:dyDescent="0.2">
      <c r="B62" s="22">
        <v>50</v>
      </c>
      <c r="C62" s="38"/>
      <c r="D62" s="25">
        <v>13068171.161936961</v>
      </c>
      <c r="E62" s="24">
        <v>36.5</v>
      </c>
      <c r="F62" s="23">
        <v>2058</v>
      </c>
    </row>
    <row r="63" spans="2:6" x14ac:dyDescent="0.2">
      <c r="B63" s="22">
        <v>51</v>
      </c>
      <c r="C63" s="38"/>
      <c r="D63" s="25">
        <v>6289887.383472234</v>
      </c>
      <c r="E63" s="24">
        <v>26.5</v>
      </c>
      <c r="F63" s="23">
        <v>2048</v>
      </c>
    </row>
    <row r="64" spans="2:6" x14ac:dyDescent="0.2">
      <c r="B64" s="22">
        <v>52</v>
      </c>
      <c r="C64" s="38"/>
      <c r="D64" s="25">
        <v>391080.34328501113</v>
      </c>
      <c r="E64" s="24">
        <v>16.5</v>
      </c>
      <c r="F64" s="23">
        <v>2038</v>
      </c>
    </row>
    <row r="65" spans="2:6" x14ac:dyDescent="0.2">
      <c r="B65" s="22">
        <v>53</v>
      </c>
      <c r="C65" s="38"/>
      <c r="D65" s="25">
        <v>49099.949053491553</v>
      </c>
      <c r="E65" s="24">
        <v>11.5</v>
      </c>
      <c r="F65" s="23">
        <v>2033</v>
      </c>
    </row>
    <row r="66" spans="2:6" x14ac:dyDescent="0.2">
      <c r="B66" s="22">
        <v>54</v>
      </c>
      <c r="C66" s="38"/>
      <c r="D66" s="25">
        <v>1.4301244611851869E-9</v>
      </c>
      <c r="E66" s="24">
        <v>0</v>
      </c>
      <c r="F66" s="23">
        <v>2018</v>
      </c>
    </row>
    <row r="67" spans="2:6" x14ac:dyDescent="0.2">
      <c r="B67" s="22">
        <v>55</v>
      </c>
      <c r="C67" s="38"/>
      <c r="D67" s="25">
        <v>-8.4324518811914332E-10</v>
      </c>
      <c r="E67" s="24">
        <v>0</v>
      </c>
      <c r="F67" s="23">
        <v>2013</v>
      </c>
    </row>
    <row r="68" spans="2:6" x14ac:dyDescent="0.2">
      <c r="B68" s="22">
        <v>56</v>
      </c>
      <c r="C68" s="38"/>
      <c r="D68" s="25">
        <v>180719.42022184981</v>
      </c>
      <c r="E68" s="24">
        <v>0</v>
      </c>
      <c r="F68" s="23">
        <v>2011</v>
      </c>
    </row>
    <row r="69" spans="2:6" x14ac:dyDescent="0.2">
      <c r="B69" s="22">
        <v>57</v>
      </c>
      <c r="C69" s="38"/>
      <c r="D69" s="25">
        <v>13238854.974615961</v>
      </c>
      <c r="E69" s="24">
        <v>37.5</v>
      </c>
      <c r="F69" s="23">
        <v>2059</v>
      </c>
    </row>
    <row r="70" spans="2:6" x14ac:dyDescent="0.2">
      <c r="B70" s="22">
        <v>58</v>
      </c>
      <c r="C70" s="38"/>
      <c r="D70" s="25">
        <v>8700279.5586994216</v>
      </c>
      <c r="E70" s="24">
        <v>27.5</v>
      </c>
      <c r="F70" s="23">
        <v>2049</v>
      </c>
    </row>
    <row r="71" spans="2:6" x14ac:dyDescent="0.2">
      <c r="B71" s="22">
        <v>59</v>
      </c>
      <c r="C71" s="38"/>
      <c r="D71" s="25">
        <v>655806.32634248864</v>
      </c>
      <c r="E71" s="24">
        <v>17.5</v>
      </c>
      <c r="F71" s="23">
        <v>2039</v>
      </c>
    </row>
    <row r="72" spans="2:6" x14ac:dyDescent="0.2">
      <c r="B72" s="22">
        <v>60</v>
      </c>
      <c r="C72" s="38"/>
      <c r="D72" s="25">
        <v>43609.184850753663</v>
      </c>
      <c r="E72" s="24">
        <v>12.5</v>
      </c>
      <c r="F72" s="23">
        <v>2034</v>
      </c>
    </row>
    <row r="73" spans="2:6" x14ac:dyDescent="0.2">
      <c r="B73" s="22">
        <v>61</v>
      </c>
      <c r="C73" s="38"/>
      <c r="D73" s="25">
        <v>-2.2463593631982803E-10</v>
      </c>
      <c r="E73" s="24">
        <v>0</v>
      </c>
      <c r="F73" s="23">
        <v>2019</v>
      </c>
    </row>
    <row r="74" spans="2:6" x14ac:dyDescent="0.2">
      <c r="B74" s="22">
        <v>62</v>
      </c>
      <c r="C74" s="38"/>
      <c r="D74" s="25">
        <v>-9.2507465201403688E-9</v>
      </c>
      <c r="E74" s="24">
        <v>0</v>
      </c>
      <c r="F74" s="23">
        <v>2014</v>
      </c>
    </row>
    <row r="75" spans="2:6" x14ac:dyDescent="0.2">
      <c r="B75" s="22">
        <v>63</v>
      </c>
      <c r="C75" s="38"/>
      <c r="D75" s="25">
        <v>179031.83353568986</v>
      </c>
      <c r="E75" s="24">
        <v>0</v>
      </c>
      <c r="F75" s="23">
        <v>2011</v>
      </c>
    </row>
    <row r="76" spans="2:6" x14ac:dyDescent="0.2">
      <c r="B76" s="22">
        <v>64</v>
      </c>
      <c r="C76" s="38"/>
      <c r="D76" s="25">
        <v>12379796.925039835</v>
      </c>
      <c r="E76" s="24">
        <v>38.5</v>
      </c>
      <c r="F76" s="23">
        <v>2060</v>
      </c>
    </row>
    <row r="77" spans="2:6" x14ac:dyDescent="0.2">
      <c r="B77" s="22">
        <v>65</v>
      </c>
      <c r="C77" s="38"/>
      <c r="D77" s="25">
        <v>7012526.8200811744</v>
      </c>
      <c r="E77" s="24">
        <v>28.5</v>
      </c>
      <c r="F77" s="23">
        <v>2050</v>
      </c>
    </row>
    <row r="78" spans="2:6" x14ac:dyDescent="0.2">
      <c r="B78" s="22">
        <v>66</v>
      </c>
      <c r="C78" s="38"/>
      <c r="D78" s="25">
        <v>200793.91524316825</v>
      </c>
      <c r="E78" s="24">
        <v>18.5</v>
      </c>
      <c r="F78" s="23">
        <v>2040</v>
      </c>
    </row>
    <row r="79" spans="2:6" x14ac:dyDescent="0.2">
      <c r="B79" s="22">
        <v>67</v>
      </c>
      <c r="C79" s="38"/>
      <c r="D79" s="25">
        <v>16738.683163615424</v>
      </c>
      <c r="E79" s="24">
        <v>13.5</v>
      </c>
      <c r="F79" s="23">
        <v>2035</v>
      </c>
    </row>
    <row r="80" spans="2:6" x14ac:dyDescent="0.2">
      <c r="B80" s="22">
        <v>68</v>
      </c>
      <c r="C80" s="38"/>
      <c r="D80" s="25">
        <v>4.8129586502909656E-9</v>
      </c>
      <c r="E80" s="24">
        <v>0</v>
      </c>
      <c r="F80" s="23">
        <v>2020</v>
      </c>
    </row>
    <row r="81" spans="2:6" x14ac:dyDescent="0.2">
      <c r="B81" s="22">
        <v>69</v>
      </c>
      <c r="C81" s="38"/>
      <c r="D81" s="25">
        <v>5.8951477610154517E-9</v>
      </c>
      <c r="E81" s="24">
        <v>0</v>
      </c>
      <c r="F81" s="23">
        <v>2015</v>
      </c>
    </row>
    <row r="82" spans="2:6" x14ac:dyDescent="0.2">
      <c r="B82" s="22">
        <v>70</v>
      </c>
      <c r="C82" s="38"/>
      <c r="D82" s="25">
        <v>162017.42956629733</v>
      </c>
      <c r="E82" s="24">
        <v>0</v>
      </c>
      <c r="F82" s="23">
        <v>2011</v>
      </c>
    </row>
    <row r="83" spans="2:6" x14ac:dyDescent="0.2">
      <c r="B83" s="22">
        <v>71</v>
      </c>
      <c r="C83" s="38"/>
      <c r="D83" s="25">
        <v>12207803.304818317</v>
      </c>
      <c r="E83" s="24">
        <v>39.5</v>
      </c>
      <c r="F83" s="23">
        <v>2061</v>
      </c>
    </row>
    <row r="84" spans="2:6" x14ac:dyDescent="0.2">
      <c r="B84" s="22">
        <v>72</v>
      </c>
      <c r="C84" s="38"/>
      <c r="D84" s="25">
        <v>15528386.53693752</v>
      </c>
      <c r="E84" s="24">
        <v>29.5</v>
      </c>
      <c r="F84" s="23">
        <v>2051</v>
      </c>
    </row>
    <row r="85" spans="2:6" x14ac:dyDescent="0.2">
      <c r="B85" s="22">
        <v>73</v>
      </c>
      <c r="C85" s="38"/>
      <c r="D85" s="25">
        <v>1403144.2805731483</v>
      </c>
      <c r="E85" s="24">
        <v>19.5</v>
      </c>
      <c r="F85" s="23">
        <v>2041</v>
      </c>
    </row>
    <row r="86" spans="2:6" x14ac:dyDescent="0.2">
      <c r="B86" s="22">
        <v>74</v>
      </c>
      <c r="C86" s="38"/>
      <c r="D86" s="25">
        <v>71296.953607828123</v>
      </c>
      <c r="E86" s="24">
        <v>14.5</v>
      </c>
      <c r="F86" s="23">
        <v>2036</v>
      </c>
    </row>
    <row r="87" spans="2:6" x14ac:dyDescent="0.2">
      <c r="B87" s="22">
        <v>75</v>
      </c>
      <c r="C87" s="38"/>
      <c r="D87" s="25">
        <v>1.7462298274040222E-10</v>
      </c>
      <c r="E87" s="24">
        <v>0</v>
      </c>
      <c r="F87" s="23">
        <v>2021</v>
      </c>
    </row>
    <row r="88" spans="2:6" x14ac:dyDescent="0.2">
      <c r="B88" s="22">
        <v>76</v>
      </c>
      <c r="C88" s="38"/>
      <c r="D88" s="25">
        <v>-1.1033277773280811E-9</v>
      </c>
      <c r="E88" s="24">
        <v>0</v>
      </c>
      <c r="F88" s="23">
        <v>2016</v>
      </c>
    </row>
    <row r="89" spans="2:6" x14ac:dyDescent="0.2">
      <c r="B89" s="22">
        <v>77</v>
      </c>
      <c r="C89" s="38"/>
      <c r="D89" s="25">
        <v>271190.94130021567</v>
      </c>
      <c r="E89" s="24">
        <v>0</v>
      </c>
      <c r="F89" s="23">
        <v>2011</v>
      </c>
    </row>
    <row r="90" spans="2:6" x14ac:dyDescent="0.2">
      <c r="B90" s="22">
        <v>78</v>
      </c>
      <c r="C90" s="38"/>
      <c r="D90" s="25">
        <v>11459690.692806631</v>
      </c>
      <c r="E90" s="24">
        <v>40.5</v>
      </c>
      <c r="F90" s="23">
        <v>2062</v>
      </c>
    </row>
    <row r="91" spans="2:6" x14ac:dyDescent="0.2">
      <c r="B91" s="22">
        <v>79</v>
      </c>
      <c r="C91" s="38"/>
      <c r="D91" s="25">
        <v>8199201.2259850949</v>
      </c>
      <c r="E91" s="24">
        <v>30.5</v>
      </c>
      <c r="F91" s="23">
        <v>2052</v>
      </c>
    </row>
    <row r="92" spans="2:6" x14ac:dyDescent="0.2">
      <c r="B92" s="22">
        <v>80</v>
      </c>
      <c r="C92" s="38"/>
      <c r="D92" s="25">
        <v>493484.88926844345</v>
      </c>
      <c r="E92" s="24">
        <v>20.5</v>
      </c>
      <c r="F92" s="23">
        <v>2042</v>
      </c>
    </row>
    <row r="93" spans="2:6" x14ac:dyDescent="0.2">
      <c r="B93" s="22">
        <v>81</v>
      </c>
      <c r="C93" s="38"/>
      <c r="D93" s="25">
        <v>156982.41087455093</v>
      </c>
      <c r="E93" s="24">
        <v>15.5</v>
      </c>
      <c r="F93" s="23">
        <v>2037</v>
      </c>
    </row>
    <row r="94" spans="2:6" x14ac:dyDescent="0.2">
      <c r="B94" s="22">
        <v>82</v>
      </c>
      <c r="C94" s="38"/>
      <c r="D94" s="25">
        <v>63343.654527603765</v>
      </c>
      <c r="E94" s="24">
        <v>0.5</v>
      </c>
      <c r="F94" s="23">
        <v>2022</v>
      </c>
    </row>
    <row r="95" spans="2:6" x14ac:dyDescent="0.2">
      <c r="B95" s="22">
        <v>83</v>
      </c>
      <c r="C95" s="38"/>
      <c r="D95" s="25">
        <v>-3.1279968452826136E-9</v>
      </c>
      <c r="E95" s="24">
        <v>0</v>
      </c>
      <c r="F95" s="23">
        <v>2017</v>
      </c>
    </row>
    <row r="96" spans="2:6" x14ac:dyDescent="0.2">
      <c r="B96" s="22">
        <v>84</v>
      </c>
      <c r="C96" s="38"/>
      <c r="D96" s="25">
        <v>127895.88149239717</v>
      </c>
      <c r="E96" s="24">
        <v>0</v>
      </c>
      <c r="F96" s="23">
        <v>2012</v>
      </c>
    </row>
    <row r="97" spans="2:6" x14ac:dyDescent="0.2">
      <c r="B97" s="22">
        <v>85</v>
      </c>
      <c r="C97" s="38"/>
      <c r="D97" s="25">
        <v>9035670.5726272911</v>
      </c>
      <c r="E97" s="24">
        <v>41.5</v>
      </c>
      <c r="F97" s="23">
        <v>2063</v>
      </c>
    </row>
    <row r="98" spans="2:6" x14ac:dyDescent="0.2">
      <c r="B98" s="22">
        <v>86</v>
      </c>
      <c r="C98" s="38"/>
      <c r="D98" s="25">
        <v>7810495.0465195253</v>
      </c>
      <c r="E98" s="24">
        <v>31.5</v>
      </c>
      <c r="F98" s="23">
        <v>2053</v>
      </c>
    </row>
    <row r="99" spans="2:6" x14ac:dyDescent="0.2">
      <c r="B99" s="22">
        <v>87</v>
      </c>
      <c r="C99" s="38"/>
      <c r="D99" s="25">
        <v>908229.87797756586</v>
      </c>
      <c r="E99" s="24">
        <v>21.5</v>
      </c>
      <c r="F99" s="23">
        <v>2043</v>
      </c>
    </row>
    <row r="100" spans="2:6" x14ac:dyDescent="0.2">
      <c r="B100" s="22">
        <v>88</v>
      </c>
      <c r="C100" s="38"/>
      <c r="D100" s="25">
        <v>113813.49546432693</v>
      </c>
      <c r="E100" s="24">
        <v>16.5</v>
      </c>
      <c r="F100" s="23">
        <v>2038</v>
      </c>
    </row>
    <row r="101" spans="2:6" x14ac:dyDescent="0.2">
      <c r="B101" s="22">
        <v>89</v>
      </c>
      <c r="C101" s="38"/>
      <c r="D101" s="25">
        <v>117279.16502162302</v>
      </c>
      <c r="E101" s="24">
        <v>1.5</v>
      </c>
      <c r="F101" s="23">
        <v>2023</v>
      </c>
    </row>
    <row r="102" spans="2:6" x14ac:dyDescent="0.2">
      <c r="B102" s="22">
        <v>90</v>
      </c>
      <c r="C102" s="38"/>
      <c r="D102" s="25">
        <v>-3.9904150925576679E-9</v>
      </c>
      <c r="E102" s="24">
        <v>0</v>
      </c>
      <c r="F102" s="23">
        <v>2018</v>
      </c>
    </row>
    <row r="103" spans="2:6" x14ac:dyDescent="0.2">
      <c r="B103" s="22">
        <v>91</v>
      </c>
      <c r="C103" s="38"/>
      <c r="D103" s="25">
        <v>290805.27440758888</v>
      </c>
      <c r="E103" s="24">
        <v>0</v>
      </c>
      <c r="F103" s="23">
        <v>2013</v>
      </c>
    </row>
    <row r="104" spans="2:6" x14ac:dyDescent="0.2">
      <c r="B104" s="22">
        <v>92</v>
      </c>
      <c r="C104" s="38"/>
      <c r="D104" s="25">
        <v>7449770.6156097353</v>
      </c>
      <c r="E104" s="24">
        <v>42.5</v>
      </c>
      <c r="F104" s="23">
        <v>2064</v>
      </c>
    </row>
    <row r="105" spans="2:6" x14ac:dyDescent="0.2">
      <c r="B105" s="22">
        <v>93</v>
      </c>
      <c r="C105" s="38"/>
      <c r="D105" s="25">
        <v>4916379.570625715</v>
      </c>
      <c r="E105" s="24">
        <v>32.5</v>
      </c>
      <c r="F105" s="23">
        <v>2054</v>
      </c>
    </row>
    <row r="106" spans="2:6" x14ac:dyDescent="0.2">
      <c r="B106" s="22">
        <v>94</v>
      </c>
      <c r="C106" s="38"/>
      <c r="D106" s="25">
        <v>506564.97563480772</v>
      </c>
      <c r="E106" s="24">
        <v>22.5</v>
      </c>
      <c r="F106" s="23">
        <v>2044</v>
      </c>
    </row>
    <row r="107" spans="2:6" x14ac:dyDescent="0.2">
      <c r="B107" s="22">
        <v>95</v>
      </c>
      <c r="C107" s="38"/>
      <c r="D107" s="25">
        <v>332259.99318859167</v>
      </c>
      <c r="E107" s="24">
        <v>17.5</v>
      </c>
      <c r="F107" s="23">
        <v>2039</v>
      </c>
    </row>
    <row r="108" spans="2:6" x14ac:dyDescent="0.2">
      <c r="B108" s="22">
        <v>96</v>
      </c>
      <c r="C108" s="38"/>
      <c r="D108" s="25">
        <v>149350.67915468384</v>
      </c>
      <c r="E108" s="24">
        <v>2.5</v>
      </c>
      <c r="F108" s="23">
        <v>2024</v>
      </c>
    </row>
    <row r="109" spans="2:6" x14ac:dyDescent="0.2">
      <c r="B109" s="22">
        <v>97</v>
      </c>
      <c r="C109" s="38"/>
      <c r="D109" s="25">
        <v>-9.8868552595376949E-10</v>
      </c>
      <c r="E109" s="24">
        <v>0</v>
      </c>
      <c r="F109" s="23">
        <v>2019</v>
      </c>
    </row>
    <row r="110" spans="2:6" x14ac:dyDescent="0.2">
      <c r="B110" s="22">
        <v>98</v>
      </c>
      <c r="C110" s="38"/>
      <c r="D110" s="25">
        <v>250451.39309703745</v>
      </c>
      <c r="E110" s="24">
        <v>0</v>
      </c>
      <c r="F110" s="23">
        <v>2014</v>
      </c>
    </row>
    <row r="111" spans="2:6" x14ac:dyDescent="0.2">
      <c r="B111" s="22">
        <v>99</v>
      </c>
      <c r="C111" s="38"/>
      <c r="D111" s="25">
        <v>6059175.2813139856</v>
      </c>
      <c r="E111" s="24">
        <v>43.5</v>
      </c>
      <c r="F111" s="23">
        <v>2065</v>
      </c>
    </row>
    <row r="112" spans="2:6" x14ac:dyDescent="0.2">
      <c r="B112" s="22">
        <v>100</v>
      </c>
      <c r="C112" s="38"/>
      <c r="D112" s="25">
        <v>4252775.9413753152</v>
      </c>
      <c r="E112" s="24">
        <v>33.5</v>
      </c>
      <c r="F112" s="23">
        <v>2055</v>
      </c>
    </row>
    <row r="113" spans="2:6" x14ac:dyDescent="0.2">
      <c r="B113" s="22">
        <v>101</v>
      </c>
      <c r="C113" s="38"/>
      <c r="D113" s="25">
        <v>542498.73259929102</v>
      </c>
      <c r="E113" s="24">
        <v>23.5</v>
      </c>
      <c r="F113" s="23">
        <v>2045</v>
      </c>
    </row>
    <row r="114" spans="2:6" x14ac:dyDescent="0.2">
      <c r="B114" s="22">
        <v>102</v>
      </c>
      <c r="C114" s="38"/>
      <c r="D114" s="25">
        <v>236729.72723851772</v>
      </c>
      <c r="E114" s="24">
        <v>18.5</v>
      </c>
      <c r="F114" s="23">
        <v>2040</v>
      </c>
    </row>
    <row r="115" spans="2:6" x14ac:dyDescent="0.2">
      <c r="B115" s="22">
        <v>103</v>
      </c>
      <c r="C115" s="38"/>
      <c r="D115" s="25">
        <v>99860.858985648025</v>
      </c>
      <c r="E115" s="24">
        <v>3.5</v>
      </c>
      <c r="F115" s="23">
        <v>2025</v>
      </c>
    </row>
    <row r="116" spans="2:6" x14ac:dyDescent="0.2">
      <c r="B116" s="22">
        <v>104</v>
      </c>
      <c r="C116" s="38"/>
      <c r="D116" s="25">
        <v>0</v>
      </c>
      <c r="E116" s="24">
        <v>0</v>
      </c>
      <c r="F116" s="23">
        <v>2020</v>
      </c>
    </row>
    <row r="117" spans="2:6" x14ac:dyDescent="0.2">
      <c r="B117" s="22">
        <v>105</v>
      </c>
      <c r="C117" s="38"/>
      <c r="D117" s="25">
        <v>212342.47364794929</v>
      </c>
      <c r="E117" s="24">
        <v>0</v>
      </c>
      <c r="F117" s="23">
        <v>2015</v>
      </c>
    </row>
    <row r="118" spans="2:6" x14ac:dyDescent="0.2">
      <c r="B118" s="22">
        <v>106</v>
      </c>
      <c r="C118" s="38"/>
      <c r="D118" s="25">
        <v>6072065.4983353764</v>
      </c>
      <c r="E118" s="24">
        <v>44.5</v>
      </c>
      <c r="F118" s="23">
        <v>2066</v>
      </c>
    </row>
    <row r="119" spans="2:6" x14ac:dyDescent="0.2">
      <c r="B119" s="22">
        <v>107</v>
      </c>
      <c r="C119" s="38"/>
      <c r="D119" s="25">
        <v>4169156.4878193662</v>
      </c>
      <c r="E119" s="24">
        <v>34.5</v>
      </c>
      <c r="F119" s="23">
        <v>2056</v>
      </c>
    </row>
    <row r="120" spans="2:6" x14ac:dyDescent="0.2">
      <c r="B120" s="22">
        <v>108</v>
      </c>
      <c r="C120" s="38"/>
      <c r="D120" s="25">
        <v>263502.6031973972</v>
      </c>
      <c r="E120" s="24">
        <v>24.5</v>
      </c>
      <c r="F120" s="23">
        <v>2046</v>
      </c>
    </row>
    <row r="121" spans="2:6" x14ac:dyDescent="0.2">
      <c r="B121" s="22">
        <v>109</v>
      </c>
      <c r="C121" s="38"/>
      <c r="D121" s="25">
        <v>194885.96113912435</v>
      </c>
      <c r="E121" s="24">
        <v>19.5</v>
      </c>
      <c r="F121" s="23">
        <v>2041</v>
      </c>
    </row>
    <row r="122" spans="2:6" x14ac:dyDescent="0.2">
      <c r="B122" s="22">
        <v>110</v>
      </c>
      <c r="C122" s="38"/>
      <c r="D122" s="25">
        <v>217301.75243087625</v>
      </c>
      <c r="E122" s="24">
        <v>4.5</v>
      </c>
      <c r="F122" s="23">
        <v>2026</v>
      </c>
    </row>
    <row r="123" spans="2:6" x14ac:dyDescent="0.2">
      <c r="B123" s="22">
        <v>111</v>
      </c>
      <c r="C123" s="38"/>
      <c r="D123" s="25">
        <v>-1.1641532182693481E-9</v>
      </c>
      <c r="E123" s="24">
        <v>0</v>
      </c>
      <c r="F123" s="23">
        <v>2021</v>
      </c>
    </row>
    <row r="124" spans="2:6" x14ac:dyDescent="0.2">
      <c r="B124" s="22">
        <v>112</v>
      </c>
      <c r="C124" s="38"/>
      <c r="D124" s="25">
        <v>159917.53431196325</v>
      </c>
      <c r="E124" s="24">
        <v>0</v>
      </c>
      <c r="F124" s="23">
        <v>2016</v>
      </c>
    </row>
    <row r="125" spans="2:6" x14ac:dyDescent="0.2">
      <c r="B125" s="22">
        <v>113</v>
      </c>
      <c r="C125" s="38"/>
      <c r="D125" s="25">
        <v>7106998.1468791962</v>
      </c>
      <c r="E125" s="24">
        <v>45.5</v>
      </c>
      <c r="F125" s="23">
        <v>2067</v>
      </c>
    </row>
    <row r="126" spans="2:6" x14ac:dyDescent="0.2">
      <c r="B126" s="22">
        <v>114</v>
      </c>
      <c r="C126" s="38"/>
      <c r="D126" s="25">
        <v>3675967.5011155978</v>
      </c>
      <c r="E126" s="24">
        <v>35.5</v>
      </c>
      <c r="F126" s="23">
        <v>2057</v>
      </c>
    </row>
    <row r="127" spans="2:6" x14ac:dyDescent="0.2">
      <c r="B127" s="22">
        <v>115</v>
      </c>
      <c r="C127" s="38"/>
      <c r="D127" s="25">
        <v>220586.62931761378</v>
      </c>
      <c r="E127" s="24">
        <v>25.5</v>
      </c>
      <c r="F127" s="23">
        <v>2047</v>
      </c>
    </row>
    <row r="128" spans="2:6" x14ac:dyDescent="0.2">
      <c r="B128" s="22">
        <v>116</v>
      </c>
      <c r="C128" s="38"/>
      <c r="D128" s="25">
        <v>233681.07086437102</v>
      </c>
      <c r="E128" s="24">
        <v>20.5</v>
      </c>
      <c r="F128" s="23">
        <v>2042</v>
      </c>
    </row>
    <row r="129" spans="2:6" x14ac:dyDescent="0.2">
      <c r="B129" s="22">
        <v>117</v>
      </c>
      <c r="C129" s="38"/>
      <c r="D129" s="25">
        <v>9083.4534939628647</v>
      </c>
      <c r="E129" s="24">
        <v>5.5</v>
      </c>
      <c r="F129" s="23">
        <v>2027</v>
      </c>
    </row>
    <row r="130" spans="2:6" x14ac:dyDescent="0.2">
      <c r="B130" s="22">
        <v>118</v>
      </c>
      <c r="C130" s="38"/>
      <c r="D130" s="25">
        <v>5076.346303779399</v>
      </c>
      <c r="E130" s="24">
        <v>0.5</v>
      </c>
      <c r="F130" s="23">
        <v>2022</v>
      </c>
    </row>
    <row r="131" spans="2:6" x14ac:dyDescent="0.2">
      <c r="B131" s="22">
        <v>119</v>
      </c>
      <c r="C131" s="38"/>
      <c r="D131" s="25">
        <v>173310.73018875252</v>
      </c>
      <c r="E131" s="24">
        <v>0</v>
      </c>
      <c r="F131" s="23">
        <v>2017</v>
      </c>
    </row>
    <row r="132" spans="2:6" x14ac:dyDescent="0.2">
      <c r="B132" s="22">
        <v>120</v>
      </c>
      <c r="C132" s="38"/>
      <c r="D132" s="25">
        <v>6137751.3858059943</v>
      </c>
      <c r="E132" s="24">
        <v>46.5</v>
      </c>
      <c r="F132" s="23">
        <v>2068</v>
      </c>
    </row>
    <row r="133" spans="2:6" x14ac:dyDescent="0.2">
      <c r="B133" s="22">
        <v>121</v>
      </c>
      <c r="C133" s="38"/>
      <c r="D133" s="25">
        <v>3197130.6682507172</v>
      </c>
      <c r="E133" s="24">
        <v>36.5</v>
      </c>
      <c r="F133" s="23">
        <v>2058</v>
      </c>
    </row>
    <row r="134" spans="2:6" x14ac:dyDescent="0.2">
      <c r="B134" s="22">
        <v>122</v>
      </c>
      <c r="C134" s="38"/>
      <c r="D134" s="25">
        <v>100878.78205797309</v>
      </c>
      <c r="E134" s="24">
        <v>26.5</v>
      </c>
      <c r="F134" s="23">
        <v>2048</v>
      </c>
    </row>
    <row r="135" spans="2:6" x14ac:dyDescent="0.2">
      <c r="B135" s="22">
        <v>123</v>
      </c>
      <c r="C135" s="38"/>
      <c r="D135" s="25">
        <v>169288.01808013534</v>
      </c>
      <c r="E135" s="24">
        <v>21.5</v>
      </c>
      <c r="F135" s="23">
        <v>2043</v>
      </c>
    </row>
    <row r="136" spans="2:6" x14ac:dyDescent="0.2">
      <c r="B136" s="22">
        <v>124</v>
      </c>
      <c r="C136" s="38"/>
      <c r="D136" s="25">
        <v>24631.619294244621</v>
      </c>
      <c r="E136" s="24">
        <v>6.5</v>
      </c>
      <c r="F136" s="23">
        <v>2028</v>
      </c>
    </row>
    <row r="137" spans="2:6" x14ac:dyDescent="0.2">
      <c r="B137" s="22">
        <v>125</v>
      </c>
      <c r="C137" s="38"/>
      <c r="D137" s="25">
        <v>42837.280163439456</v>
      </c>
      <c r="E137" s="24">
        <v>1.5</v>
      </c>
      <c r="F137" s="23">
        <v>2023</v>
      </c>
    </row>
    <row r="138" spans="2:6" x14ac:dyDescent="0.2">
      <c r="B138" s="22">
        <v>126</v>
      </c>
      <c r="C138" s="38"/>
      <c r="D138" s="25">
        <v>128170.55091065029</v>
      </c>
      <c r="E138" s="24">
        <v>0</v>
      </c>
      <c r="F138" s="23">
        <v>2018</v>
      </c>
    </row>
    <row r="139" spans="2:6" x14ac:dyDescent="0.2">
      <c r="B139" s="22">
        <v>127</v>
      </c>
      <c r="C139" s="38"/>
      <c r="D139" s="25">
        <v>4523135.2047247589</v>
      </c>
      <c r="E139" s="24">
        <v>47.5</v>
      </c>
      <c r="F139" s="23">
        <v>2069</v>
      </c>
    </row>
    <row r="140" spans="2:6" x14ac:dyDescent="0.2">
      <c r="B140" s="22">
        <v>128</v>
      </c>
      <c r="C140" s="38"/>
      <c r="D140" s="25">
        <v>3087954.3414077014</v>
      </c>
      <c r="E140" s="24">
        <v>37.5</v>
      </c>
      <c r="F140" s="23">
        <v>2059</v>
      </c>
    </row>
    <row r="141" spans="2:6" x14ac:dyDescent="0.2">
      <c r="B141" s="22">
        <v>129</v>
      </c>
      <c r="C141" s="38"/>
      <c r="D141" s="25">
        <v>261184.92045092676</v>
      </c>
      <c r="E141" s="24">
        <v>27.5</v>
      </c>
      <c r="F141" s="23">
        <v>2049</v>
      </c>
    </row>
    <row r="142" spans="2:6" x14ac:dyDescent="0.2">
      <c r="B142" s="22">
        <v>130</v>
      </c>
      <c r="C142" s="38"/>
      <c r="D142" s="25">
        <v>116447.52929650759</v>
      </c>
      <c r="E142" s="24">
        <v>22.5</v>
      </c>
      <c r="F142" s="23">
        <v>2044</v>
      </c>
    </row>
    <row r="143" spans="2:6" x14ac:dyDescent="0.2">
      <c r="B143" s="22">
        <v>131</v>
      </c>
      <c r="C143" s="38"/>
      <c r="D143" s="25">
        <v>23675.526000089943</v>
      </c>
      <c r="E143" s="24">
        <v>7.5</v>
      </c>
      <c r="F143" s="23">
        <v>2029</v>
      </c>
    </row>
    <row r="144" spans="2:6" x14ac:dyDescent="0.2">
      <c r="B144" s="22">
        <v>132</v>
      </c>
      <c r="C144" s="38"/>
      <c r="D144" s="25">
        <v>89974.441897650249</v>
      </c>
      <c r="E144" s="24">
        <v>2.5</v>
      </c>
      <c r="F144" s="23">
        <v>2024</v>
      </c>
    </row>
    <row r="145" spans="2:6" x14ac:dyDescent="0.2">
      <c r="B145" s="22">
        <v>133</v>
      </c>
      <c r="C145" s="38"/>
      <c r="D145" s="25">
        <v>101195.79930547904</v>
      </c>
      <c r="E145" s="24">
        <v>0</v>
      </c>
      <c r="F145" s="23">
        <v>2019</v>
      </c>
    </row>
    <row r="146" spans="2:6" x14ac:dyDescent="0.2">
      <c r="B146" s="22">
        <v>134</v>
      </c>
      <c r="C146" s="38"/>
      <c r="D146" s="25">
        <v>2684244.575768942</v>
      </c>
      <c r="E146" s="24">
        <v>1.2234775397416797</v>
      </c>
      <c r="F146" s="23">
        <v>2023</v>
      </c>
    </row>
    <row r="147" spans="2:6" x14ac:dyDescent="0.2">
      <c r="B147" s="22">
        <v>135</v>
      </c>
      <c r="C147" s="38"/>
      <c r="D147" s="25">
        <v>572633.10116153699</v>
      </c>
      <c r="E147" s="24">
        <v>29.5</v>
      </c>
      <c r="F147" s="23">
        <v>2051</v>
      </c>
    </row>
    <row r="148" spans="2:6" x14ac:dyDescent="0.2">
      <c r="B148" s="22">
        <v>136</v>
      </c>
      <c r="C148" s="38"/>
      <c r="D148" s="25">
        <v>205845.24627667241</v>
      </c>
      <c r="E148" s="24">
        <v>19.5</v>
      </c>
      <c r="F148" s="23">
        <v>2041</v>
      </c>
    </row>
    <row r="149" spans="2:6" x14ac:dyDescent="0.2">
      <c r="B149" s="22">
        <v>137</v>
      </c>
      <c r="C149" s="38"/>
      <c r="D149" s="25">
        <v>1664.5681090155713</v>
      </c>
      <c r="E149" s="24">
        <v>4.5</v>
      </c>
      <c r="F149" s="23">
        <v>2026</v>
      </c>
    </row>
    <row r="150" spans="2:6" x14ac:dyDescent="0.2">
      <c r="B150" s="22">
        <v>138</v>
      </c>
      <c r="C150" s="38"/>
      <c r="D150" s="25">
        <v>406388.87999827112</v>
      </c>
      <c r="E150" s="24">
        <v>30.5</v>
      </c>
      <c r="F150" s="23">
        <v>2052</v>
      </c>
    </row>
    <row r="151" spans="2:6" x14ac:dyDescent="0.2">
      <c r="B151" s="22">
        <v>139</v>
      </c>
      <c r="C151" s="38"/>
      <c r="D151" s="25">
        <v>23684.868497079093</v>
      </c>
      <c r="E151" s="24">
        <v>20.5</v>
      </c>
      <c r="F151" s="23">
        <v>2042</v>
      </c>
    </row>
    <row r="152" spans="2:6" x14ac:dyDescent="0.2">
      <c r="B152" s="22">
        <v>140</v>
      </c>
      <c r="C152" s="38"/>
      <c r="D152" s="25">
        <v>648.83632427979182</v>
      </c>
      <c r="E152" s="24">
        <v>5.5</v>
      </c>
      <c r="F152" s="23">
        <v>2027</v>
      </c>
    </row>
    <row r="153" spans="2:6" x14ac:dyDescent="0.2">
      <c r="B153" s="22">
        <v>141</v>
      </c>
      <c r="C153" s="38"/>
      <c r="D153" s="25">
        <v>699408.91085833218</v>
      </c>
      <c r="E153" s="24">
        <v>31.5</v>
      </c>
      <c r="F153" s="23">
        <v>2053</v>
      </c>
    </row>
    <row r="154" spans="2:6" x14ac:dyDescent="0.2">
      <c r="B154" s="22">
        <v>142</v>
      </c>
      <c r="C154" s="38"/>
      <c r="D154" s="25">
        <v>187318.63470494212</v>
      </c>
      <c r="E154" s="24">
        <v>21.5</v>
      </c>
      <c r="F154" s="23">
        <v>2043</v>
      </c>
    </row>
    <row r="155" spans="2:6" x14ac:dyDescent="0.2">
      <c r="B155" s="22">
        <v>143</v>
      </c>
      <c r="C155" s="38"/>
      <c r="D155" s="25">
        <v>4791.872050591548</v>
      </c>
      <c r="E155" s="24">
        <v>6.5</v>
      </c>
      <c r="F155" s="23">
        <v>2028</v>
      </c>
    </row>
    <row r="156" spans="2:6" x14ac:dyDescent="0.2">
      <c r="B156" s="22">
        <v>144</v>
      </c>
      <c r="C156" s="38"/>
      <c r="D156" s="25">
        <v>349567.31386140757</v>
      </c>
      <c r="E156" s="24">
        <v>32.5</v>
      </c>
      <c r="F156" s="23">
        <v>2054</v>
      </c>
    </row>
    <row r="157" spans="2:6" x14ac:dyDescent="0.2">
      <c r="B157" s="22">
        <v>145</v>
      </c>
      <c r="C157" s="38"/>
      <c r="D157" s="25">
        <v>210002.43268239172</v>
      </c>
      <c r="E157" s="24">
        <v>22.5</v>
      </c>
      <c r="F157" s="23">
        <v>2044</v>
      </c>
    </row>
    <row r="158" spans="2:6" x14ac:dyDescent="0.2">
      <c r="B158" s="22">
        <v>146</v>
      </c>
      <c r="C158" s="38"/>
      <c r="D158" s="25">
        <v>4114.4629492331951</v>
      </c>
      <c r="E158" s="24">
        <v>7.5</v>
      </c>
      <c r="F158" s="23">
        <v>2029</v>
      </c>
    </row>
    <row r="159" spans="2:6" x14ac:dyDescent="0.2">
      <c r="B159" s="22">
        <v>147</v>
      </c>
      <c r="C159" s="38"/>
      <c r="D159" s="25">
        <v>304018.96782458376</v>
      </c>
      <c r="E159" s="24">
        <v>33.5</v>
      </c>
      <c r="F159" s="23">
        <v>2055</v>
      </c>
    </row>
    <row r="160" spans="2:6" x14ac:dyDescent="0.2">
      <c r="B160" s="22">
        <v>148</v>
      </c>
      <c r="C160" s="38"/>
      <c r="D160" s="25">
        <v>309877.70185457659</v>
      </c>
      <c r="E160" s="24">
        <v>23.5</v>
      </c>
      <c r="F160" s="23">
        <v>2045</v>
      </c>
    </row>
    <row r="161" spans="2:6" x14ac:dyDescent="0.2">
      <c r="B161" s="22">
        <v>149</v>
      </c>
      <c r="C161" s="38"/>
      <c r="D161" s="25">
        <v>-3346.1873083692753</v>
      </c>
      <c r="E161" s="24">
        <v>8.5</v>
      </c>
      <c r="F161" s="23">
        <v>2030</v>
      </c>
    </row>
    <row r="162" spans="2:6" x14ac:dyDescent="0.2">
      <c r="B162" s="22">
        <v>150</v>
      </c>
      <c r="C162" s="38"/>
      <c r="D162" s="25">
        <v>3.7501503091135326E-14</v>
      </c>
      <c r="E162" s="24">
        <v>0</v>
      </c>
      <c r="F162" s="23">
        <v>2015</v>
      </c>
    </row>
    <row r="163" spans="2:6" x14ac:dyDescent="0.2">
      <c r="B163" s="22">
        <v>151</v>
      </c>
      <c r="C163" s="38"/>
      <c r="D163" s="25">
        <v>-1.6334637221820765E-12</v>
      </c>
      <c r="E163" s="24">
        <v>0</v>
      </c>
      <c r="F163" s="23">
        <v>2011</v>
      </c>
    </row>
    <row r="164" spans="2:6" x14ac:dyDescent="0.2">
      <c r="B164" s="22">
        <v>152</v>
      </c>
      <c r="C164" s="38"/>
      <c r="D164" s="25">
        <v>297007.78032690706</v>
      </c>
      <c r="E164" s="24">
        <v>34.5</v>
      </c>
      <c r="F164" s="23">
        <v>2056</v>
      </c>
    </row>
    <row r="165" spans="2:6" x14ac:dyDescent="0.2">
      <c r="B165" s="22">
        <v>153</v>
      </c>
      <c r="C165" s="38"/>
      <c r="D165" s="25">
        <v>312065.64964745962</v>
      </c>
      <c r="E165" s="24">
        <v>24.5</v>
      </c>
      <c r="F165" s="23">
        <v>2046</v>
      </c>
    </row>
    <row r="166" spans="2:6" x14ac:dyDescent="0.2">
      <c r="B166" s="22">
        <v>154</v>
      </c>
      <c r="C166" s="38"/>
      <c r="D166" s="25">
        <v>-10673.176841215529</v>
      </c>
      <c r="E166" s="24">
        <v>9.5</v>
      </c>
      <c r="F166" s="23">
        <v>2031</v>
      </c>
    </row>
    <row r="167" spans="2:6" x14ac:dyDescent="0.2">
      <c r="B167" s="22">
        <v>155</v>
      </c>
      <c r="C167" s="38"/>
      <c r="D167" s="25">
        <v>4.291530304583454E-12</v>
      </c>
      <c r="E167" s="24">
        <v>0</v>
      </c>
      <c r="F167" s="23">
        <v>2011</v>
      </c>
    </row>
    <row r="168" spans="2:6" x14ac:dyDescent="0.2">
      <c r="B168" s="22">
        <v>156</v>
      </c>
      <c r="C168" s="38"/>
      <c r="D168" s="25">
        <v>312551.83739236579</v>
      </c>
      <c r="E168" s="24">
        <v>35.5</v>
      </c>
      <c r="F168" s="23">
        <v>2057</v>
      </c>
    </row>
    <row r="169" spans="2:6" x14ac:dyDescent="0.2">
      <c r="B169" s="22">
        <v>157</v>
      </c>
      <c r="C169" s="38"/>
      <c r="D169" s="25">
        <v>224302.41795807797</v>
      </c>
      <c r="E169" s="24">
        <v>25.5</v>
      </c>
      <c r="F169" s="23">
        <v>2047</v>
      </c>
    </row>
    <row r="170" spans="2:6" x14ac:dyDescent="0.2">
      <c r="B170" s="22">
        <v>158</v>
      </c>
      <c r="C170" s="38"/>
      <c r="D170" s="25">
        <v>4541.8306308960164</v>
      </c>
      <c r="E170" s="24">
        <v>10.5</v>
      </c>
      <c r="F170" s="23">
        <v>2032</v>
      </c>
    </row>
    <row r="171" spans="2:6" x14ac:dyDescent="0.2">
      <c r="B171" s="22">
        <v>159</v>
      </c>
      <c r="C171" s="38"/>
      <c r="D171" s="25">
        <v>1.3594028742588912E-11</v>
      </c>
      <c r="E171" s="24">
        <v>0</v>
      </c>
      <c r="F171" s="23">
        <v>2012</v>
      </c>
    </row>
    <row r="172" spans="2:6" x14ac:dyDescent="0.2">
      <c r="B172" s="22">
        <v>160</v>
      </c>
      <c r="C172" s="38"/>
      <c r="D172" s="25">
        <v>362750.55226199888</v>
      </c>
      <c r="E172" s="24">
        <v>36.5</v>
      </c>
      <c r="F172" s="23">
        <v>2058</v>
      </c>
    </row>
    <row r="173" spans="2:6" x14ac:dyDescent="0.2">
      <c r="B173" s="22">
        <v>161</v>
      </c>
      <c r="C173" s="38"/>
      <c r="D173" s="25">
        <v>227355.48364184424</v>
      </c>
      <c r="E173" s="24">
        <v>26.5</v>
      </c>
      <c r="F173" s="23">
        <v>2048</v>
      </c>
    </row>
    <row r="174" spans="2:6" x14ac:dyDescent="0.2">
      <c r="B174" s="22">
        <v>162</v>
      </c>
      <c r="C174" s="38"/>
      <c r="D174" s="25">
        <v>2193.7138463047359</v>
      </c>
      <c r="E174" s="24">
        <v>11.5</v>
      </c>
      <c r="F174" s="23">
        <v>2033</v>
      </c>
    </row>
    <row r="175" spans="2:6" x14ac:dyDescent="0.2">
      <c r="B175" s="22">
        <v>163</v>
      </c>
      <c r="C175" s="38"/>
      <c r="D175" s="25">
        <v>-6.5419793933806347E-11</v>
      </c>
      <c r="E175" s="24">
        <v>0</v>
      </c>
      <c r="F175" s="23">
        <v>2013</v>
      </c>
    </row>
    <row r="176" spans="2:6" x14ac:dyDescent="0.2">
      <c r="B176" s="22">
        <v>164</v>
      </c>
      <c r="C176" s="38"/>
      <c r="D176" s="25">
        <v>216076.93626767956</v>
      </c>
      <c r="E176" s="24">
        <v>37.5</v>
      </c>
      <c r="F176" s="23">
        <v>2059</v>
      </c>
    </row>
    <row r="177" spans="2:6" x14ac:dyDescent="0.2">
      <c r="B177" s="22">
        <v>165</v>
      </c>
      <c r="C177" s="38"/>
      <c r="D177" s="25">
        <v>155644.52108658839</v>
      </c>
      <c r="E177" s="24">
        <v>27.5</v>
      </c>
      <c r="F177" s="23">
        <v>2049</v>
      </c>
    </row>
    <row r="178" spans="2:6" x14ac:dyDescent="0.2">
      <c r="B178" s="22">
        <v>166</v>
      </c>
      <c r="C178" s="38"/>
      <c r="D178" s="25">
        <v>-7895.5992313092065</v>
      </c>
      <c r="E178" s="24">
        <v>12.5</v>
      </c>
      <c r="F178" s="23">
        <v>2034</v>
      </c>
    </row>
    <row r="179" spans="2:6" x14ac:dyDescent="0.2">
      <c r="B179" s="22">
        <v>167</v>
      </c>
      <c r="C179" s="38"/>
      <c r="D179" s="25">
        <v>3.9773707401390028E-11</v>
      </c>
      <c r="E179" s="24">
        <v>0</v>
      </c>
      <c r="F179" s="23">
        <v>2014</v>
      </c>
    </row>
    <row r="180" spans="2:6" x14ac:dyDescent="0.2">
      <c r="B180" s="22">
        <v>168</v>
      </c>
      <c r="C180" s="38"/>
      <c r="D180" s="25">
        <v>171976.11381959182</v>
      </c>
      <c r="E180" s="24">
        <v>38.5</v>
      </c>
      <c r="F180" s="23">
        <v>2060</v>
      </c>
    </row>
    <row r="181" spans="2:6" x14ac:dyDescent="0.2">
      <c r="B181" s="22">
        <v>169</v>
      </c>
      <c r="C181" s="38"/>
      <c r="D181" s="25">
        <v>57650.893160769367</v>
      </c>
      <c r="E181" s="24">
        <v>28.5</v>
      </c>
      <c r="F181" s="23">
        <v>2050</v>
      </c>
    </row>
    <row r="182" spans="2:6" x14ac:dyDescent="0.2">
      <c r="B182" s="22">
        <v>170</v>
      </c>
      <c r="C182" s="38"/>
      <c r="D182" s="25">
        <v>10738.812523617387</v>
      </c>
      <c r="E182" s="24">
        <v>13.5</v>
      </c>
      <c r="F182" s="23">
        <v>2035</v>
      </c>
    </row>
    <row r="183" spans="2:6" x14ac:dyDescent="0.2">
      <c r="B183" s="22">
        <v>171</v>
      </c>
      <c r="C183" s="38"/>
      <c r="D183" s="25">
        <v>1.8776091792460645E-14</v>
      </c>
      <c r="E183" s="24">
        <v>0</v>
      </c>
      <c r="F183" s="23">
        <v>2020</v>
      </c>
    </row>
    <row r="184" spans="2:6" x14ac:dyDescent="0.2">
      <c r="B184" s="22">
        <v>172</v>
      </c>
      <c r="C184" s="38"/>
      <c r="D184" s="25">
        <v>-3.630411905023168E-11</v>
      </c>
      <c r="E184" s="24">
        <v>0</v>
      </c>
      <c r="F184" s="23">
        <v>2015</v>
      </c>
    </row>
    <row r="185" spans="2:6" x14ac:dyDescent="0.2">
      <c r="B185" s="22">
        <v>173</v>
      </c>
      <c r="C185" s="38"/>
      <c r="D185" s="25">
        <v>269538.21880422696</v>
      </c>
      <c r="E185" s="24">
        <v>39.5</v>
      </c>
      <c r="F185" s="23">
        <v>2061</v>
      </c>
    </row>
    <row r="186" spans="2:6" x14ac:dyDescent="0.2">
      <c r="B186" s="22">
        <v>174</v>
      </c>
      <c r="C186" s="38"/>
      <c r="D186" s="25">
        <v>196326.38192706346</v>
      </c>
      <c r="E186" s="24">
        <v>29.5</v>
      </c>
      <c r="F186" s="23">
        <v>2051</v>
      </c>
    </row>
    <row r="187" spans="2:6" x14ac:dyDescent="0.2">
      <c r="B187" s="22">
        <v>175</v>
      </c>
      <c r="C187" s="38"/>
      <c r="D187" s="25">
        <v>-1582.6210024924912</v>
      </c>
      <c r="E187" s="24">
        <v>14.5</v>
      </c>
      <c r="F187" s="23">
        <v>2036</v>
      </c>
    </row>
    <row r="188" spans="2:6" x14ac:dyDescent="0.2">
      <c r="B188" s="22">
        <v>176</v>
      </c>
      <c r="C188" s="38"/>
      <c r="D188" s="25">
        <v>-1.5089431486843732E-11</v>
      </c>
      <c r="E188" s="24">
        <v>0</v>
      </c>
      <c r="F188" s="23">
        <v>2016</v>
      </c>
    </row>
    <row r="189" spans="2:6" x14ac:dyDescent="0.2">
      <c r="B189" s="22">
        <v>177</v>
      </c>
      <c r="C189" s="38"/>
      <c r="D189" s="25">
        <v>300399.60742095066</v>
      </c>
      <c r="E189" s="24">
        <v>40.5</v>
      </c>
      <c r="F189" s="23">
        <v>2062</v>
      </c>
    </row>
    <row r="190" spans="2:6" x14ac:dyDescent="0.2">
      <c r="B190" s="22">
        <v>178</v>
      </c>
      <c r="C190" s="38"/>
      <c r="D190" s="25">
        <v>146396.39457675512</v>
      </c>
      <c r="E190" s="24">
        <v>30.5</v>
      </c>
      <c r="F190" s="23">
        <v>2052</v>
      </c>
    </row>
    <row r="191" spans="2:6" x14ac:dyDescent="0.2">
      <c r="B191" s="22">
        <v>179</v>
      </c>
      <c r="C191" s="38"/>
      <c r="D191" s="25">
        <v>577.89801662248374</v>
      </c>
      <c r="E191" s="24">
        <v>15.5</v>
      </c>
      <c r="F191" s="23">
        <v>2037</v>
      </c>
    </row>
    <row r="192" spans="2:6" x14ac:dyDescent="0.2">
      <c r="B192" s="22">
        <v>180</v>
      </c>
      <c r="C192" s="38"/>
      <c r="D192" s="25">
        <v>289.27467172023034</v>
      </c>
      <c r="E192" s="24">
        <v>0.5</v>
      </c>
      <c r="F192" s="23">
        <v>2022</v>
      </c>
    </row>
    <row r="193" spans="2:6" x14ac:dyDescent="0.2">
      <c r="B193" s="22">
        <v>181</v>
      </c>
      <c r="C193" s="38"/>
      <c r="D193" s="25">
        <v>-6.736871821917593E-10</v>
      </c>
      <c r="E193" s="24">
        <v>0</v>
      </c>
      <c r="F193" s="23">
        <v>2017</v>
      </c>
    </row>
    <row r="194" spans="2:6" x14ac:dyDescent="0.2">
      <c r="B194" s="22">
        <v>182</v>
      </c>
      <c r="C194" s="38"/>
      <c r="D194" s="25">
        <v>276420.14346542908</v>
      </c>
      <c r="E194" s="24">
        <v>41.5</v>
      </c>
      <c r="F194" s="23">
        <v>2063</v>
      </c>
    </row>
    <row r="195" spans="2:6" x14ac:dyDescent="0.2">
      <c r="B195" s="22">
        <v>183</v>
      </c>
      <c r="C195" s="38"/>
      <c r="D195" s="25">
        <v>170324.37577796588</v>
      </c>
      <c r="E195" s="24">
        <v>31.5</v>
      </c>
      <c r="F195" s="23">
        <v>2053</v>
      </c>
    </row>
    <row r="196" spans="2:6" x14ac:dyDescent="0.2">
      <c r="B196" s="22">
        <v>184</v>
      </c>
      <c r="C196" s="38"/>
      <c r="D196" s="25">
        <v>11610.765021284169</v>
      </c>
      <c r="E196" s="24">
        <v>16.5</v>
      </c>
      <c r="F196" s="23">
        <v>2038</v>
      </c>
    </row>
    <row r="197" spans="2:6" x14ac:dyDescent="0.2">
      <c r="B197" s="22">
        <v>185</v>
      </c>
      <c r="C197" s="38"/>
      <c r="D197" s="25">
        <v>473.85655238729078</v>
      </c>
      <c r="E197" s="24">
        <v>1.5</v>
      </c>
      <c r="F197" s="23">
        <v>2023</v>
      </c>
    </row>
    <row r="198" spans="2:6" x14ac:dyDescent="0.2">
      <c r="B198" s="22">
        <v>186</v>
      </c>
      <c r="C198" s="38"/>
      <c r="D198" s="25">
        <v>4.8265481134876633E-11</v>
      </c>
      <c r="E198" s="24">
        <v>0</v>
      </c>
      <c r="F198" s="23">
        <v>2018</v>
      </c>
    </row>
    <row r="199" spans="2:6" x14ac:dyDescent="0.2">
      <c r="B199" s="22">
        <v>187</v>
      </c>
      <c r="C199" s="38"/>
      <c r="D199" s="25">
        <v>142156.82389830635</v>
      </c>
      <c r="E199" s="24">
        <v>42.5</v>
      </c>
      <c r="F199" s="23">
        <v>2064</v>
      </c>
    </row>
    <row r="200" spans="2:6" x14ac:dyDescent="0.2">
      <c r="B200" s="22">
        <v>188</v>
      </c>
      <c r="C200" s="38"/>
      <c r="D200" s="25">
        <v>83704.254393143579</v>
      </c>
      <c r="E200" s="24">
        <v>32.5</v>
      </c>
      <c r="F200" s="23">
        <v>2054</v>
      </c>
    </row>
    <row r="201" spans="2:6" x14ac:dyDescent="0.2">
      <c r="B201" s="22">
        <v>189</v>
      </c>
      <c r="C201" s="38"/>
      <c r="D201" s="25">
        <v>2829.5902513999972</v>
      </c>
      <c r="E201" s="24">
        <v>17.5</v>
      </c>
      <c r="F201" s="23">
        <v>2039</v>
      </c>
    </row>
    <row r="202" spans="2:6" x14ac:dyDescent="0.2">
      <c r="B202" s="22">
        <v>190</v>
      </c>
      <c r="C202" s="38"/>
      <c r="D202" s="25">
        <v>204.65788631618943</v>
      </c>
      <c r="E202" s="24">
        <v>2.5</v>
      </c>
      <c r="F202" s="23">
        <v>2024</v>
      </c>
    </row>
    <row r="203" spans="2:6" x14ac:dyDescent="0.2">
      <c r="B203" s="22">
        <v>191</v>
      </c>
      <c r="C203" s="38"/>
      <c r="D203" s="25">
        <v>7.3783914558589459E-11</v>
      </c>
      <c r="E203" s="24">
        <v>0</v>
      </c>
      <c r="F203" s="23">
        <v>2019</v>
      </c>
    </row>
    <row r="204" spans="2:6" x14ac:dyDescent="0.2">
      <c r="B204" s="22">
        <v>192</v>
      </c>
      <c r="C204" s="38"/>
      <c r="D204" s="25">
        <v>345754.10957305133</v>
      </c>
      <c r="E204" s="24">
        <v>43.5</v>
      </c>
      <c r="F204" s="23">
        <v>2065</v>
      </c>
    </row>
    <row r="205" spans="2:6" x14ac:dyDescent="0.2">
      <c r="B205" s="22">
        <v>193</v>
      </c>
      <c r="C205" s="38"/>
      <c r="D205" s="25">
        <v>150116.29352904903</v>
      </c>
      <c r="E205" s="24">
        <v>33.5</v>
      </c>
      <c r="F205" s="23">
        <v>2055</v>
      </c>
    </row>
    <row r="206" spans="2:6" x14ac:dyDescent="0.2">
      <c r="B206" s="22">
        <v>194</v>
      </c>
      <c r="C206" s="38"/>
      <c r="D206" s="25">
        <v>7541.0252744387108</v>
      </c>
      <c r="E206" s="24">
        <v>18.5</v>
      </c>
      <c r="F206" s="23">
        <v>2040</v>
      </c>
    </row>
    <row r="207" spans="2:6" x14ac:dyDescent="0.2">
      <c r="B207" s="22">
        <v>195</v>
      </c>
      <c r="C207" s="38"/>
      <c r="D207" s="25">
        <v>254.66497542694924</v>
      </c>
      <c r="E207" s="24">
        <v>3.5</v>
      </c>
      <c r="F207" s="23">
        <v>2025</v>
      </c>
    </row>
    <row r="208" spans="2:6" x14ac:dyDescent="0.2">
      <c r="B208" s="22">
        <v>196</v>
      </c>
      <c r="C208" s="38"/>
      <c r="D208" s="25">
        <v>7.3116098064929243E-11</v>
      </c>
      <c r="E208" s="24">
        <v>0</v>
      </c>
      <c r="F208" s="23">
        <v>2020</v>
      </c>
    </row>
    <row r="209" spans="2:6" x14ac:dyDescent="0.2">
      <c r="B209" s="22">
        <v>197</v>
      </c>
      <c r="C209" s="38"/>
      <c r="D209" s="25">
        <v>3179626.1699897517</v>
      </c>
      <c r="E209" s="24">
        <v>7.9932206539601793</v>
      </c>
      <c r="F209" s="23">
        <v>2029</v>
      </c>
    </row>
    <row r="210" spans="2:6" x14ac:dyDescent="0.2">
      <c r="B210" s="22">
        <v>198</v>
      </c>
      <c r="C210" s="38"/>
      <c r="D210" s="25">
        <v>153237.75262700237</v>
      </c>
      <c r="E210" s="24">
        <v>29.5</v>
      </c>
      <c r="F210" s="23">
        <v>2051</v>
      </c>
    </row>
    <row r="211" spans="2:6" x14ac:dyDescent="0.2">
      <c r="B211" s="22">
        <v>199</v>
      </c>
      <c r="C211" s="38"/>
      <c r="D211" s="25">
        <v>36361.503404149247</v>
      </c>
      <c r="E211" s="24">
        <v>19.5</v>
      </c>
      <c r="F211" s="23">
        <v>2041</v>
      </c>
    </row>
    <row r="212" spans="2:6" x14ac:dyDescent="0.2">
      <c r="B212" s="22">
        <v>200</v>
      </c>
      <c r="C212" s="38"/>
      <c r="D212" s="25">
        <v>799.15642090447864</v>
      </c>
      <c r="E212" s="24">
        <v>4.5</v>
      </c>
      <c r="F212" s="23">
        <v>2026</v>
      </c>
    </row>
    <row r="213" spans="2:6" x14ac:dyDescent="0.2">
      <c r="B213" s="22">
        <v>201</v>
      </c>
      <c r="C213" s="38"/>
      <c r="D213" s="25">
        <v>30066.922622724887</v>
      </c>
      <c r="E213" s="24">
        <v>30.5</v>
      </c>
      <c r="F213" s="23">
        <v>2052</v>
      </c>
    </row>
    <row r="214" spans="2:6" x14ac:dyDescent="0.2">
      <c r="B214" s="22">
        <v>202</v>
      </c>
      <c r="C214" s="38"/>
      <c r="D214" s="25">
        <v>20014.59932781184</v>
      </c>
      <c r="E214" s="24">
        <v>20.5</v>
      </c>
      <c r="F214" s="23">
        <v>2042</v>
      </c>
    </row>
    <row r="215" spans="2:6" x14ac:dyDescent="0.2">
      <c r="B215" s="22">
        <v>203</v>
      </c>
      <c r="C215" s="38"/>
      <c r="D215" s="25">
        <v>2669.2462254525053</v>
      </c>
      <c r="E215" s="24">
        <v>5.5</v>
      </c>
      <c r="F215" s="23">
        <v>2027</v>
      </c>
    </row>
    <row r="216" spans="2:6" x14ac:dyDescent="0.2">
      <c r="B216" s="22">
        <v>204</v>
      </c>
      <c r="C216" s="38"/>
      <c r="D216" s="25">
        <v>55522.047556819103</v>
      </c>
      <c r="E216" s="24">
        <v>31.5</v>
      </c>
      <c r="F216" s="23">
        <v>2053</v>
      </c>
    </row>
    <row r="217" spans="2:6" x14ac:dyDescent="0.2">
      <c r="B217" s="22">
        <v>205</v>
      </c>
      <c r="C217" s="38"/>
      <c r="D217" s="25">
        <v>21073.346404305979</v>
      </c>
      <c r="E217" s="24">
        <v>21.5</v>
      </c>
      <c r="F217" s="23">
        <v>2043</v>
      </c>
    </row>
    <row r="218" spans="2:6" x14ac:dyDescent="0.2">
      <c r="B218" s="22">
        <v>206</v>
      </c>
      <c r="C218" s="38"/>
      <c r="D218" s="25">
        <v>11761.867760542897</v>
      </c>
      <c r="E218" s="24">
        <v>6.5</v>
      </c>
      <c r="F218" s="23">
        <v>2028</v>
      </c>
    </row>
    <row r="219" spans="2:6" x14ac:dyDescent="0.2">
      <c r="B219" s="22">
        <v>207</v>
      </c>
      <c r="C219" s="38"/>
      <c r="D219" s="25">
        <v>179166.97343647166</v>
      </c>
      <c r="E219" s="24">
        <v>32.5</v>
      </c>
      <c r="F219" s="23">
        <v>2054</v>
      </c>
    </row>
    <row r="220" spans="2:6" x14ac:dyDescent="0.2">
      <c r="B220" s="22">
        <v>208</v>
      </c>
      <c r="C220" s="38"/>
      <c r="D220" s="25">
        <v>89810.367973231536</v>
      </c>
      <c r="E220" s="24">
        <v>22.5</v>
      </c>
      <c r="F220" s="23">
        <v>2044</v>
      </c>
    </row>
    <row r="221" spans="2:6" x14ac:dyDescent="0.2">
      <c r="B221" s="22">
        <v>209</v>
      </c>
      <c r="C221" s="38"/>
      <c r="D221" s="25">
        <v>102419.9692283732</v>
      </c>
      <c r="E221" s="24">
        <v>33.5</v>
      </c>
      <c r="F221" s="23">
        <v>2055</v>
      </c>
    </row>
    <row r="222" spans="2:6" x14ac:dyDescent="0.2">
      <c r="B222" s="22">
        <v>210</v>
      </c>
      <c r="C222" s="38"/>
      <c r="D222" s="25">
        <v>3809.5375582802553</v>
      </c>
      <c r="E222" s="24">
        <v>23.5</v>
      </c>
      <c r="F222" s="23">
        <v>2045</v>
      </c>
    </row>
    <row r="223" spans="2:6" x14ac:dyDescent="0.2">
      <c r="B223" s="22">
        <v>211</v>
      </c>
      <c r="C223" s="38"/>
      <c r="D223" s="25">
        <v>1296.8638496273206</v>
      </c>
      <c r="E223" s="24">
        <v>8.5</v>
      </c>
      <c r="F223" s="23">
        <v>2030</v>
      </c>
    </row>
    <row r="224" spans="2:6" x14ac:dyDescent="0.2">
      <c r="B224" s="22">
        <v>212</v>
      </c>
      <c r="C224" s="38"/>
      <c r="D224" s="25">
        <v>16630.049547338938</v>
      </c>
      <c r="E224" s="24">
        <v>34.5</v>
      </c>
      <c r="F224" s="23">
        <v>2056</v>
      </c>
    </row>
    <row r="225" spans="2:6" x14ac:dyDescent="0.2">
      <c r="B225" s="22">
        <v>213</v>
      </c>
      <c r="C225" s="38"/>
      <c r="D225" s="25">
        <v>37047.492983341304</v>
      </c>
      <c r="E225" s="24">
        <v>24.5</v>
      </c>
      <c r="F225" s="23">
        <v>2046</v>
      </c>
    </row>
    <row r="226" spans="2:6" x14ac:dyDescent="0.2">
      <c r="B226" s="22">
        <v>214</v>
      </c>
      <c r="C226" s="38"/>
      <c r="D226" s="25">
        <v>459.20552809309538</v>
      </c>
      <c r="E226" s="24">
        <v>9.5</v>
      </c>
      <c r="F226" s="23">
        <v>2031</v>
      </c>
    </row>
    <row r="227" spans="2:6" x14ac:dyDescent="0.2">
      <c r="B227" s="22">
        <v>215</v>
      </c>
      <c r="C227" s="38"/>
      <c r="D227" s="25">
        <v>101782.02983396762</v>
      </c>
      <c r="E227" s="24">
        <v>35.5</v>
      </c>
      <c r="F227" s="23">
        <v>2057</v>
      </c>
    </row>
    <row r="228" spans="2:6" x14ac:dyDescent="0.2">
      <c r="B228" s="22">
        <v>216</v>
      </c>
      <c r="C228" s="38"/>
      <c r="D228" s="25">
        <v>25111.326162379322</v>
      </c>
      <c r="E228" s="24">
        <v>25.5</v>
      </c>
      <c r="F228" s="23">
        <v>2047</v>
      </c>
    </row>
    <row r="229" spans="2:6" x14ac:dyDescent="0.2">
      <c r="B229" s="22">
        <v>217</v>
      </c>
      <c r="C229" s="38"/>
      <c r="D229" s="25">
        <v>8747.7695893777054</v>
      </c>
      <c r="E229" s="24">
        <v>10.5</v>
      </c>
      <c r="F229" s="23">
        <v>2032</v>
      </c>
    </row>
    <row r="230" spans="2:6" x14ac:dyDescent="0.2">
      <c r="B230" s="22">
        <v>218</v>
      </c>
      <c r="C230" s="38"/>
      <c r="D230" s="25">
        <v>-25881.247175726196</v>
      </c>
      <c r="E230" s="24">
        <v>36.5</v>
      </c>
      <c r="F230" s="23">
        <v>2058</v>
      </c>
    </row>
    <row r="231" spans="2:6" x14ac:dyDescent="0.2">
      <c r="B231" s="22">
        <v>219</v>
      </c>
      <c r="C231" s="38"/>
      <c r="D231" s="25">
        <v>130804.38049970521</v>
      </c>
      <c r="E231" s="24">
        <v>26.5</v>
      </c>
      <c r="F231" s="23">
        <v>2048</v>
      </c>
    </row>
    <row r="232" spans="2:6" x14ac:dyDescent="0.2">
      <c r="B232" s="22">
        <v>220</v>
      </c>
      <c r="C232" s="38"/>
      <c r="D232" s="25">
        <v>119.80668297785508</v>
      </c>
      <c r="E232" s="24">
        <v>16.5</v>
      </c>
      <c r="F232" s="23">
        <v>2038</v>
      </c>
    </row>
    <row r="233" spans="2:6" x14ac:dyDescent="0.2">
      <c r="B233" s="22">
        <v>221</v>
      </c>
      <c r="C233" s="38"/>
      <c r="D233" s="25">
        <v>5775.3536776854562</v>
      </c>
      <c r="E233" s="24">
        <v>11.5</v>
      </c>
      <c r="F233" s="23">
        <v>2033</v>
      </c>
    </row>
    <row r="234" spans="2:6" x14ac:dyDescent="0.2">
      <c r="B234" s="22">
        <v>222</v>
      </c>
      <c r="C234" s="38"/>
      <c r="D234" s="25">
        <v>29.172422966275349</v>
      </c>
      <c r="E234" s="24">
        <v>6.5</v>
      </c>
      <c r="F234" s="23">
        <v>2028</v>
      </c>
    </row>
    <row r="235" spans="2:6" x14ac:dyDescent="0.2">
      <c r="B235" s="22">
        <v>223</v>
      </c>
      <c r="C235" s="38"/>
      <c r="D235" s="25">
        <v>48778.065460897313</v>
      </c>
      <c r="E235" s="24">
        <v>37.5</v>
      </c>
      <c r="F235" s="23">
        <v>2059</v>
      </c>
    </row>
    <row r="236" spans="2:6" x14ac:dyDescent="0.2">
      <c r="B236" s="22">
        <v>224</v>
      </c>
      <c r="C236" s="38"/>
      <c r="D236" s="25">
        <v>52992.524804559594</v>
      </c>
      <c r="E236" s="24">
        <v>27.5</v>
      </c>
      <c r="F236" s="23">
        <v>2049</v>
      </c>
    </row>
    <row r="237" spans="2:6" x14ac:dyDescent="0.2">
      <c r="B237" s="22">
        <v>225</v>
      </c>
      <c r="C237" s="38"/>
      <c r="D237" s="25">
        <v>-172.25015724497916</v>
      </c>
      <c r="E237" s="24">
        <v>17.5</v>
      </c>
      <c r="F237" s="23">
        <v>2039</v>
      </c>
    </row>
    <row r="238" spans="2:6" x14ac:dyDescent="0.2">
      <c r="B238" s="22">
        <v>226</v>
      </c>
      <c r="C238" s="38"/>
      <c r="D238" s="25">
        <v>2597.7519046028519</v>
      </c>
      <c r="E238" s="24">
        <v>12.5</v>
      </c>
      <c r="F238" s="23">
        <v>2034</v>
      </c>
    </row>
    <row r="239" spans="2:6" x14ac:dyDescent="0.2">
      <c r="B239" s="22">
        <v>227</v>
      </c>
      <c r="C239" s="38"/>
      <c r="D239" s="25">
        <v>39.935552093398826</v>
      </c>
      <c r="E239" s="24">
        <v>7.5</v>
      </c>
      <c r="F239" s="23">
        <v>2029</v>
      </c>
    </row>
    <row r="240" spans="2:6" x14ac:dyDescent="0.2">
      <c r="B240" s="22">
        <v>228</v>
      </c>
      <c r="C240" s="38"/>
      <c r="D240" s="25">
        <v>156982.48692404677</v>
      </c>
      <c r="E240" s="24">
        <v>38.5</v>
      </c>
      <c r="F240" s="23">
        <v>2060</v>
      </c>
    </row>
    <row r="241" spans="2:6" x14ac:dyDescent="0.2">
      <c r="B241" s="22">
        <v>229</v>
      </c>
      <c r="C241" s="38"/>
      <c r="D241" s="25">
        <v>58213.667251431267</v>
      </c>
      <c r="E241" s="24">
        <v>28.5</v>
      </c>
      <c r="F241" s="23">
        <v>2050</v>
      </c>
    </row>
    <row r="242" spans="2:6" x14ac:dyDescent="0.2">
      <c r="B242" s="22">
        <v>230</v>
      </c>
      <c r="C242" s="38"/>
      <c r="D242" s="25">
        <v>-16.612443655572974</v>
      </c>
      <c r="E242" s="24">
        <v>18.5</v>
      </c>
      <c r="F242" s="23">
        <v>2040</v>
      </c>
    </row>
    <row r="243" spans="2:6" x14ac:dyDescent="0.2">
      <c r="B243" s="22">
        <v>231</v>
      </c>
      <c r="C243" s="38"/>
      <c r="D243" s="25">
        <v>14591.529950369033</v>
      </c>
      <c r="E243" s="24">
        <v>13.5</v>
      </c>
      <c r="F243" s="23">
        <v>2035</v>
      </c>
    </row>
    <row r="244" spans="2:6" x14ac:dyDescent="0.2">
      <c r="B244" s="22">
        <v>232</v>
      </c>
      <c r="C244" s="38"/>
      <c r="D244" s="25">
        <v>205766.77183691249</v>
      </c>
      <c r="E244" s="24">
        <v>39.5</v>
      </c>
      <c r="F244" s="23">
        <v>2061</v>
      </c>
    </row>
    <row r="245" spans="2:6" x14ac:dyDescent="0.2">
      <c r="B245" s="22">
        <v>233</v>
      </c>
      <c r="C245" s="38"/>
      <c r="D245" s="25">
        <v>76046.418777718965</v>
      </c>
      <c r="E245" s="24">
        <v>29.5</v>
      </c>
      <c r="F245" s="23">
        <v>2051</v>
      </c>
    </row>
    <row r="246" spans="2:6" x14ac:dyDescent="0.2">
      <c r="B246" s="22">
        <v>234</v>
      </c>
      <c r="C246" s="38"/>
      <c r="D246" s="25">
        <v>-38.263345647426377</v>
      </c>
      <c r="E246" s="24">
        <v>19.5</v>
      </c>
      <c r="F246" s="23">
        <v>2041</v>
      </c>
    </row>
    <row r="247" spans="2:6" x14ac:dyDescent="0.2">
      <c r="B247" s="22">
        <v>235</v>
      </c>
      <c r="C247" s="38"/>
      <c r="D247" s="25">
        <v>6960.4185002483428</v>
      </c>
      <c r="E247" s="24">
        <v>14.5</v>
      </c>
      <c r="F247" s="23">
        <v>2036</v>
      </c>
    </row>
    <row r="248" spans="2:6" x14ac:dyDescent="0.2">
      <c r="B248" s="22">
        <v>236</v>
      </c>
      <c r="C248" s="38"/>
      <c r="D248" s="25">
        <v>1977.5751756172649</v>
      </c>
      <c r="E248" s="24">
        <v>9.5</v>
      </c>
      <c r="F248" s="23">
        <v>2031</v>
      </c>
    </row>
    <row r="249" spans="2:6" x14ac:dyDescent="0.2">
      <c r="B249" s="22">
        <v>237</v>
      </c>
      <c r="C249" s="38"/>
      <c r="D249" s="25">
        <v>193268.60790226678</v>
      </c>
      <c r="E249" s="24">
        <v>40.5</v>
      </c>
      <c r="F249" s="23">
        <v>2062</v>
      </c>
    </row>
    <row r="250" spans="2:6" x14ac:dyDescent="0.2">
      <c r="B250" s="22">
        <v>238</v>
      </c>
      <c r="C250" s="38"/>
      <c r="D250" s="25">
        <v>56621.473706769873</v>
      </c>
      <c r="E250" s="24">
        <v>30.5</v>
      </c>
      <c r="F250" s="23">
        <v>2052</v>
      </c>
    </row>
    <row r="251" spans="2:6" x14ac:dyDescent="0.2">
      <c r="B251" s="22">
        <v>239</v>
      </c>
      <c r="C251" s="38"/>
      <c r="D251" s="25">
        <v>-23.48812844981498</v>
      </c>
      <c r="E251" s="24">
        <v>20.5</v>
      </c>
      <c r="F251" s="23">
        <v>2042</v>
      </c>
    </row>
    <row r="252" spans="2:6" x14ac:dyDescent="0.2">
      <c r="B252" s="22">
        <v>240</v>
      </c>
      <c r="C252" s="38"/>
      <c r="D252" s="25">
        <v>-300.50871370371715</v>
      </c>
      <c r="E252" s="24">
        <v>15.5</v>
      </c>
      <c r="F252" s="23">
        <v>2037</v>
      </c>
    </row>
    <row r="253" spans="2:6" x14ac:dyDescent="0.2">
      <c r="B253" s="22">
        <v>241</v>
      </c>
      <c r="C253" s="38"/>
      <c r="D253" s="25">
        <v>149047.25868261117</v>
      </c>
      <c r="E253" s="24">
        <v>41.5</v>
      </c>
      <c r="F253" s="23">
        <v>2063</v>
      </c>
    </row>
    <row r="254" spans="2:6" x14ac:dyDescent="0.2">
      <c r="B254" s="22">
        <v>242</v>
      </c>
      <c r="C254" s="38"/>
      <c r="D254" s="25">
        <v>58909.82415076613</v>
      </c>
      <c r="E254" s="24">
        <v>31.5</v>
      </c>
      <c r="F254" s="23">
        <v>2053</v>
      </c>
    </row>
    <row r="255" spans="2:6" x14ac:dyDescent="0.2">
      <c r="B255" s="22">
        <v>243</v>
      </c>
      <c r="C255" s="38"/>
      <c r="D255" s="25">
        <v>18.873910674556925</v>
      </c>
      <c r="E255" s="24">
        <v>21.5</v>
      </c>
      <c r="F255" s="23">
        <v>2043</v>
      </c>
    </row>
    <row r="256" spans="2:6" x14ac:dyDescent="0.2">
      <c r="B256" s="22">
        <v>244</v>
      </c>
      <c r="C256" s="38"/>
      <c r="D256" s="25">
        <v>2962.4760800032309</v>
      </c>
      <c r="E256" s="24">
        <v>16.5</v>
      </c>
      <c r="F256" s="23">
        <v>2038</v>
      </c>
    </row>
    <row r="257" spans="2:6" x14ac:dyDescent="0.2">
      <c r="B257" s="22">
        <v>245</v>
      </c>
      <c r="C257" s="38"/>
      <c r="D257" s="25">
        <v>534.33385162906416</v>
      </c>
      <c r="E257" s="24">
        <v>11.5</v>
      </c>
      <c r="F257" s="23">
        <v>2033</v>
      </c>
    </row>
    <row r="258" spans="2:6" x14ac:dyDescent="0.2">
      <c r="B258" s="22">
        <v>246</v>
      </c>
      <c r="C258" s="38"/>
      <c r="D258" s="25">
        <v>125409.36444638856</v>
      </c>
      <c r="E258" s="24">
        <v>42.5</v>
      </c>
      <c r="F258" s="23">
        <v>2064</v>
      </c>
    </row>
    <row r="259" spans="2:6" x14ac:dyDescent="0.2">
      <c r="B259" s="22">
        <v>247</v>
      </c>
      <c r="C259" s="38"/>
      <c r="D259" s="25">
        <v>26611.117687346763</v>
      </c>
      <c r="E259" s="24">
        <v>32.5</v>
      </c>
      <c r="F259" s="23">
        <v>2054</v>
      </c>
    </row>
    <row r="260" spans="2:6" x14ac:dyDescent="0.2">
      <c r="B260" s="22">
        <v>248</v>
      </c>
      <c r="C260" s="38"/>
      <c r="D260" s="25">
        <v>116.4052076261612</v>
      </c>
      <c r="E260" s="24">
        <v>22.5</v>
      </c>
      <c r="F260" s="23">
        <v>2044</v>
      </c>
    </row>
    <row r="261" spans="2:6" x14ac:dyDescent="0.2">
      <c r="B261" s="22">
        <v>249</v>
      </c>
      <c r="C261" s="38"/>
      <c r="D261" s="25">
        <v>1384.7406807066491</v>
      </c>
      <c r="E261" s="24">
        <v>17.5</v>
      </c>
      <c r="F261" s="23">
        <v>2039</v>
      </c>
    </row>
    <row r="262" spans="2:6" x14ac:dyDescent="0.2">
      <c r="B262" s="22">
        <v>250</v>
      </c>
      <c r="C262" s="38"/>
      <c r="D262" s="25">
        <v>244.88977849800767</v>
      </c>
      <c r="E262" s="24">
        <v>12.5</v>
      </c>
      <c r="F262" s="23">
        <v>2034</v>
      </c>
    </row>
    <row r="263" spans="2:6" x14ac:dyDescent="0.2">
      <c r="B263" s="22">
        <v>251</v>
      </c>
      <c r="C263" s="38"/>
      <c r="D263" s="25">
        <v>54134.849337499589</v>
      </c>
      <c r="E263" s="24">
        <v>43.5</v>
      </c>
      <c r="F263" s="23">
        <v>2065</v>
      </c>
    </row>
    <row r="264" spans="2:6" x14ac:dyDescent="0.2">
      <c r="B264" s="22">
        <v>252</v>
      </c>
      <c r="C264" s="38"/>
      <c r="D264" s="25">
        <v>16734.034767952398</v>
      </c>
      <c r="E264" s="24">
        <v>33.5</v>
      </c>
      <c r="F264" s="23">
        <v>2055</v>
      </c>
    </row>
    <row r="265" spans="2:6" x14ac:dyDescent="0.2">
      <c r="B265" s="22">
        <v>253</v>
      </c>
      <c r="C265" s="38"/>
      <c r="D265" s="25">
        <v>69.502599603571639</v>
      </c>
      <c r="E265" s="24">
        <v>23.5</v>
      </c>
      <c r="F265" s="23">
        <v>2045</v>
      </c>
    </row>
    <row r="266" spans="2:6" x14ac:dyDescent="0.2">
      <c r="B266" s="22">
        <v>254</v>
      </c>
      <c r="C266" s="38"/>
      <c r="D266" s="25">
        <v>409.23044639336422</v>
      </c>
      <c r="E266" s="24">
        <v>18.5</v>
      </c>
      <c r="F266" s="23">
        <v>2040</v>
      </c>
    </row>
    <row r="267" spans="2:6" x14ac:dyDescent="0.2">
      <c r="B267" s="22">
        <v>255</v>
      </c>
      <c r="C267" s="38"/>
      <c r="D267" s="25">
        <v>108203.60093874484</v>
      </c>
      <c r="E267" s="24">
        <v>44.5</v>
      </c>
      <c r="F267" s="23">
        <v>2066</v>
      </c>
    </row>
    <row r="268" spans="2:6" x14ac:dyDescent="0.2">
      <c r="B268" s="22">
        <v>256</v>
      </c>
      <c r="C268" s="38"/>
      <c r="D268" s="25">
        <v>21622.386609601148</v>
      </c>
      <c r="E268" s="24">
        <v>34.5</v>
      </c>
      <c r="F268" s="23">
        <v>2056</v>
      </c>
    </row>
    <row r="269" spans="2:6" x14ac:dyDescent="0.2">
      <c r="B269" s="22">
        <v>257</v>
      </c>
      <c r="C269" s="38"/>
      <c r="D269" s="25">
        <v>55.368905060127645</v>
      </c>
      <c r="E269" s="24">
        <v>24.5</v>
      </c>
      <c r="F269" s="23">
        <v>2046</v>
      </c>
    </row>
    <row r="270" spans="2:6" x14ac:dyDescent="0.2">
      <c r="B270" s="22">
        <v>258</v>
      </c>
      <c r="C270" s="38"/>
      <c r="D270" s="25">
        <v>4257.6534687774983</v>
      </c>
      <c r="E270" s="24">
        <v>19.5</v>
      </c>
      <c r="F270" s="23">
        <v>2041</v>
      </c>
    </row>
    <row r="271" spans="2:6" x14ac:dyDescent="0.2">
      <c r="B271" s="22">
        <v>259</v>
      </c>
      <c r="C271" s="38"/>
      <c r="D271" s="25">
        <v>66.199989714369735</v>
      </c>
      <c r="E271" s="24">
        <v>14.5</v>
      </c>
      <c r="F271" s="23">
        <v>2036</v>
      </c>
    </row>
    <row r="272" spans="2:6" x14ac:dyDescent="0.2">
      <c r="B272" s="22">
        <v>260</v>
      </c>
      <c r="C272" s="38"/>
      <c r="D272" s="25">
        <v>69768.358191601699</v>
      </c>
      <c r="E272" s="24">
        <v>45.5</v>
      </c>
      <c r="F272" s="23">
        <v>2067</v>
      </c>
    </row>
    <row r="273" spans="2:6" x14ac:dyDescent="0.2">
      <c r="B273" s="22">
        <v>261</v>
      </c>
      <c r="C273" s="38"/>
      <c r="D273" s="25">
        <v>17724.613730332756</v>
      </c>
      <c r="E273" s="24">
        <v>35.5</v>
      </c>
      <c r="F273" s="23">
        <v>2057</v>
      </c>
    </row>
    <row r="274" spans="2:6" x14ac:dyDescent="0.2">
      <c r="B274" s="22">
        <v>262</v>
      </c>
      <c r="C274" s="38"/>
      <c r="D274" s="25">
        <v>-51.193626740473519</v>
      </c>
      <c r="E274" s="24">
        <v>25.5</v>
      </c>
      <c r="F274" s="23">
        <v>2047</v>
      </c>
    </row>
    <row r="275" spans="2:6" x14ac:dyDescent="0.2">
      <c r="B275" s="22">
        <v>263</v>
      </c>
      <c r="C275" s="38"/>
      <c r="D275" s="25">
        <v>2010.8757191511068</v>
      </c>
      <c r="E275" s="24">
        <v>20.5</v>
      </c>
      <c r="F275" s="23">
        <v>2042</v>
      </c>
    </row>
    <row r="276" spans="2:6" x14ac:dyDescent="0.2">
      <c r="B276" s="22">
        <v>264</v>
      </c>
      <c r="C276" s="38"/>
      <c r="D276" s="25">
        <v>260.58966050906247</v>
      </c>
      <c r="E276" s="24">
        <v>15.5</v>
      </c>
      <c r="F276" s="23">
        <v>2037</v>
      </c>
    </row>
    <row r="277" spans="2:6" x14ac:dyDescent="0.2">
      <c r="B277" s="22">
        <v>265</v>
      </c>
      <c r="C277" s="38"/>
      <c r="D277" s="25">
        <v>464639852.47667837</v>
      </c>
      <c r="E277" s="24">
        <v>10.75765105919595</v>
      </c>
      <c r="F277" s="23">
        <v>2032</v>
      </c>
    </row>
    <row r="278" spans="2:6" x14ac:dyDescent="0.2">
      <c r="B278" s="22">
        <v>266</v>
      </c>
      <c r="C278" s="38"/>
      <c r="D278" s="25">
        <v>18091176.102966346</v>
      </c>
      <c r="E278" s="24">
        <v>29.5</v>
      </c>
      <c r="F278" s="23">
        <v>2051</v>
      </c>
    </row>
    <row r="279" spans="2:6" x14ac:dyDescent="0.2">
      <c r="B279" s="22">
        <v>267</v>
      </c>
      <c r="C279" s="38"/>
      <c r="D279" s="25">
        <v>1956531.8635709062</v>
      </c>
      <c r="E279" s="24">
        <v>19.5</v>
      </c>
      <c r="F279" s="23">
        <v>2041</v>
      </c>
    </row>
    <row r="280" spans="2:6" x14ac:dyDescent="0.2">
      <c r="B280" s="22">
        <v>268</v>
      </c>
      <c r="C280" s="38"/>
      <c r="D280" s="25">
        <v>-6.5917905478401857E-9</v>
      </c>
      <c r="E280" s="24">
        <v>0</v>
      </c>
      <c r="F280" s="23">
        <v>2011</v>
      </c>
    </row>
    <row r="281" spans="2:6" x14ac:dyDescent="0.2">
      <c r="B281" s="22">
        <v>269</v>
      </c>
      <c r="C281" s="38"/>
      <c r="D281" s="25">
        <v>340528.3319847004</v>
      </c>
      <c r="E281" s="24">
        <v>0</v>
      </c>
      <c r="F281" s="23">
        <v>2011</v>
      </c>
    </row>
    <row r="282" spans="2:6" x14ac:dyDescent="0.2">
      <c r="B282" s="22">
        <v>270</v>
      </c>
      <c r="C282" s="38"/>
      <c r="D282" s="25">
        <v>10801651.814327843</v>
      </c>
      <c r="E282" s="24">
        <v>30.5</v>
      </c>
      <c r="F282" s="23">
        <v>2052</v>
      </c>
    </row>
    <row r="283" spans="2:6" x14ac:dyDescent="0.2">
      <c r="B283" s="22">
        <v>271</v>
      </c>
      <c r="C283" s="38"/>
      <c r="D283" s="25">
        <v>1863210.6625925116</v>
      </c>
      <c r="E283" s="24">
        <v>20.5</v>
      </c>
      <c r="F283" s="23">
        <v>2042</v>
      </c>
    </row>
    <row r="284" spans="2:6" x14ac:dyDescent="0.2">
      <c r="B284" s="22">
        <v>272</v>
      </c>
      <c r="C284" s="38"/>
      <c r="D284" s="25">
        <v>2.6769779677713542E-10</v>
      </c>
      <c r="E284" s="24">
        <v>0</v>
      </c>
      <c r="F284" s="23">
        <v>2012</v>
      </c>
    </row>
    <row r="285" spans="2:6" x14ac:dyDescent="0.2">
      <c r="B285" s="22">
        <v>273</v>
      </c>
      <c r="C285" s="38"/>
      <c r="D285" s="25">
        <v>119054.39175342489</v>
      </c>
      <c r="E285" s="24">
        <v>0</v>
      </c>
      <c r="F285" s="23">
        <v>2011</v>
      </c>
    </row>
    <row r="286" spans="2:6" x14ac:dyDescent="0.2">
      <c r="B286" s="22">
        <v>274</v>
      </c>
      <c r="C286" s="38"/>
      <c r="D286" s="25">
        <v>6176378.9792374857</v>
      </c>
      <c r="E286" s="24">
        <v>31.5</v>
      </c>
      <c r="F286" s="23">
        <v>2053</v>
      </c>
    </row>
    <row r="287" spans="2:6" x14ac:dyDescent="0.2">
      <c r="B287" s="22">
        <v>275</v>
      </c>
      <c r="C287" s="38"/>
      <c r="D287" s="25">
        <v>6522845.4203854501</v>
      </c>
      <c r="E287" s="24">
        <v>21.5</v>
      </c>
      <c r="F287" s="23">
        <v>2043</v>
      </c>
    </row>
    <row r="288" spans="2:6" x14ac:dyDescent="0.2">
      <c r="B288" s="22">
        <v>276</v>
      </c>
      <c r="C288" s="38"/>
      <c r="D288" s="25">
        <v>784.12451736952335</v>
      </c>
      <c r="E288" s="24">
        <v>6.5</v>
      </c>
      <c r="F288" s="23">
        <v>2028</v>
      </c>
    </row>
    <row r="289" spans="2:6" x14ac:dyDescent="0.2">
      <c r="B289" s="22">
        <v>277</v>
      </c>
      <c r="C289" s="38"/>
      <c r="D289" s="25">
        <v>-9.8129690900709499E-10</v>
      </c>
      <c r="E289" s="24">
        <v>0</v>
      </c>
      <c r="F289" s="23">
        <v>2013</v>
      </c>
    </row>
    <row r="290" spans="2:6" x14ac:dyDescent="0.2">
      <c r="B290" s="22">
        <v>278</v>
      </c>
      <c r="C290" s="38"/>
      <c r="D290" s="25">
        <v>145431.64125571516</v>
      </c>
      <c r="E290" s="24">
        <v>0</v>
      </c>
      <c r="F290" s="23">
        <v>2011</v>
      </c>
    </row>
    <row r="291" spans="2:6" x14ac:dyDescent="0.2">
      <c r="B291" s="22">
        <v>279</v>
      </c>
      <c r="C291" s="38"/>
      <c r="D291" s="25">
        <v>9119020.2060392015</v>
      </c>
      <c r="E291" s="24">
        <v>32.5</v>
      </c>
      <c r="F291" s="23">
        <v>2054</v>
      </c>
    </row>
    <row r="292" spans="2:6" x14ac:dyDescent="0.2">
      <c r="B292" s="22">
        <v>280</v>
      </c>
      <c r="C292" s="38"/>
      <c r="D292" s="25">
        <v>4763057.1649175994</v>
      </c>
      <c r="E292" s="24">
        <v>22.5</v>
      </c>
      <c r="F292" s="23">
        <v>2044</v>
      </c>
    </row>
    <row r="293" spans="2:6" x14ac:dyDescent="0.2">
      <c r="B293" s="22">
        <v>281</v>
      </c>
      <c r="C293" s="38"/>
      <c r="D293" s="25">
        <v>165200.31719674671</v>
      </c>
      <c r="E293" s="24">
        <v>0</v>
      </c>
      <c r="F293" s="23">
        <v>2011</v>
      </c>
    </row>
    <row r="294" spans="2:6" x14ac:dyDescent="0.2">
      <c r="B294" s="22">
        <v>282</v>
      </c>
      <c r="C294" s="38"/>
      <c r="D294" s="25">
        <v>3607603.468929546</v>
      </c>
      <c r="E294" s="24">
        <v>33.5</v>
      </c>
      <c r="F294" s="23">
        <v>2055</v>
      </c>
    </row>
    <row r="295" spans="2:6" x14ac:dyDescent="0.2">
      <c r="B295" s="22">
        <v>283</v>
      </c>
      <c r="C295" s="38"/>
      <c r="D295" s="25">
        <v>1841402.9764614748</v>
      </c>
      <c r="E295" s="24">
        <v>23.5</v>
      </c>
      <c r="F295" s="23">
        <v>2045</v>
      </c>
    </row>
    <row r="296" spans="2:6" x14ac:dyDescent="0.2">
      <c r="B296" s="22">
        <v>284</v>
      </c>
      <c r="C296" s="38"/>
      <c r="D296" s="25">
        <v>390234.63745182753</v>
      </c>
      <c r="E296" s="24">
        <v>8.5</v>
      </c>
      <c r="F296" s="23">
        <v>2030</v>
      </c>
    </row>
    <row r="297" spans="2:6" x14ac:dyDescent="0.2">
      <c r="B297" s="22">
        <v>285</v>
      </c>
      <c r="C297" s="38"/>
      <c r="D297" s="25">
        <v>8770.8486554094052</v>
      </c>
      <c r="E297" s="24">
        <v>0</v>
      </c>
      <c r="F297" s="23">
        <v>2011</v>
      </c>
    </row>
    <row r="298" spans="2:6" x14ac:dyDescent="0.2">
      <c r="B298" s="22">
        <v>286</v>
      </c>
      <c r="C298" s="38"/>
      <c r="D298" s="25">
        <v>9689820.8406126872</v>
      </c>
      <c r="E298" s="24">
        <v>34.5</v>
      </c>
      <c r="F298" s="23">
        <v>2056</v>
      </c>
    </row>
    <row r="299" spans="2:6" x14ac:dyDescent="0.2">
      <c r="B299" s="22">
        <v>287</v>
      </c>
      <c r="C299" s="38"/>
      <c r="D299" s="25">
        <v>3287879.2525361404</v>
      </c>
      <c r="E299" s="24">
        <v>24.5</v>
      </c>
      <c r="F299" s="23">
        <v>2046</v>
      </c>
    </row>
    <row r="300" spans="2:6" x14ac:dyDescent="0.2">
      <c r="B300" s="22">
        <v>288</v>
      </c>
      <c r="C300" s="38"/>
      <c r="D300" s="25">
        <v>527760.11960154655</v>
      </c>
      <c r="E300" s="24">
        <v>9.5</v>
      </c>
      <c r="F300" s="23">
        <v>2031</v>
      </c>
    </row>
    <row r="301" spans="2:6" x14ac:dyDescent="0.2">
      <c r="B301" s="22">
        <v>289</v>
      </c>
      <c r="C301" s="38"/>
      <c r="D301" s="25">
        <v>-1.0728825761458635E-11</v>
      </c>
      <c r="E301" s="24">
        <v>0</v>
      </c>
      <c r="F301" s="23">
        <v>2011</v>
      </c>
    </row>
    <row r="302" spans="2:6" x14ac:dyDescent="0.2">
      <c r="B302" s="22">
        <v>290</v>
      </c>
      <c r="C302" s="38"/>
      <c r="D302" s="25">
        <v>24124.992996352288</v>
      </c>
      <c r="E302" s="24">
        <v>0</v>
      </c>
      <c r="F302" s="23">
        <v>2011</v>
      </c>
    </row>
    <row r="303" spans="2:6" x14ac:dyDescent="0.2">
      <c r="B303" s="22">
        <v>291</v>
      </c>
      <c r="C303" s="38"/>
      <c r="D303" s="25">
        <v>10496230.585278317</v>
      </c>
      <c r="E303" s="24">
        <v>35.5</v>
      </c>
      <c r="F303" s="23">
        <v>2057</v>
      </c>
    </row>
    <row r="304" spans="2:6" x14ac:dyDescent="0.2">
      <c r="B304" s="22">
        <v>292</v>
      </c>
      <c r="C304" s="38"/>
      <c r="D304" s="25">
        <v>3053919.7344745379</v>
      </c>
      <c r="E304" s="24">
        <v>25.5</v>
      </c>
      <c r="F304" s="23">
        <v>2047</v>
      </c>
    </row>
    <row r="305" spans="2:6" x14ac:dyDescent="0.2">
      <c r="B305" s="22">
        <v>293</v>
      </c>
      <c r="C305" s="38"/>
      <c r="D305" s="25">
        <v>553500.61422233377</v>
      </c>
      <c r="E305" s="24">
        <v>10.5</v>
      </c>
      <c r="F305" s="23">
        <v>2032</v>
      </c>
    </row>
    <row r="306" spans="2:6" x14ac:dyDescent="0.2">
      <c r="B306" s="22">
        <v>294</v>
      </c>
      <c r="C306" s="38"/>
      <c r="D306" s="25">
        <v>86018.79934709752</v>
      </c>
      <c r="E306" s="24">
        <v>0</v>
      </c>
      <c r="F306" s="23">
        <v>2011</v>
      </c>
    </row>
    <row r="307" spans="2:6" x14ac:dyDescent="0.2">
      <c r="B307" s="22">
        <v>295</v>
      </c>
      <c r="C307" s="38"/>
      <c r="D307" s="25">
        <v>12379237.927437022</v>
      </c>
      <c r="E307" s="24">
        <v>36.5</v>
      </c>
      <c r="F307" s="23">
        <v>2058</v>
      </c>
    </row>
    <row r="308" spans="2:6" x14ac:dyDescent="0.2">
      <c r="B308" s="22">
        <v>296</v>
      </c>
      <c r="C308" s="38"/>
      <c r="D308" s="25">
        <v>2848398.6337703392</v>
      </c>
      <c r="E308" s="24">
        <v>26.5</v>
      </c>
      <c r="F308" s="23">
        <v>2048</v>
      </c>
    </row>
    <row r="309" spans="2:6" x14ac:dyDescent="0.2">
      <c r="B309" s="22">
        <v>297</v>
      </c>
      <c r="C309" s="38"/>
      <c r="D309" s="25">
        <v>572116.99263239373</v>
      </c>
      <c r="E309" s="24">
        <v>11.5</v>
      </c>
      <c r="F309" s="23">
        <v>2033</v>
      </c>
    </row>
    <row r="310" spans="2:6" x14ac:dyDescent="0.2">
      <c r="B310" s="22">
        <v>298</v>
      </c>
      <c r="C310" s="38"/>
      <c r="D310" s="25">
        <v>125187.09506758617</v>
      </c>
      <c r="E310" s="24">
        <v>0</v>
      </c>
      <c r="F310" s="23">
        <v>2011</v>
      </c>
    </row>
    <row r="311" spans="2:6" x14ac:dyDescent="0.2">
      <c r="B311" s="22">
        <v>299</v>
      </c>
      <c r="C311" s="38"/>
      <c r="D311" s="25">
        <v>12075768.681622796</v>
      </c>
      <c r="E311" s="24">
        <v>37.5</v>
      </c>
      <c r="F311" s="23">
        <v>2059</v>
      </c>
    </row>
    <row r="312" spans="2:6" x14ac:dyDescent="0.2">
      <c r="B312" s="22">
        <v>300</v>
      </c>
      <c r="C312" s="38"/>
      <c r="D312" s="25">
        <v>3283619.1099634692</v>
      </c>
      <c r="E312" s="24">
        <v>27.5</v>
      </c>
      <c r="F312" s="23">
        <v>2049</v>
      </c>
    </row>
    <row r="313" spans="2:6" x14ac:dyDescent="0.2">
      <c r="B313" s="22">
        <v>301</v>
      </c>
      <c r="C313" s="38"/>
      <c r="D313" s="25">
        <v>325830.2844789736</v>
      </c>
      <c r="E313" s="24">
        <v>12.5</v>
      </c>
      <c r="F313" s="23">
        <v>2034</v>
      </c>
    </row>
    <row r="314" spans="2:6" x14ac:dyDescent="0.2">
      <c r="B314" s="22">
        <v>302</v>
      </c>
      <c r="C314" s="38"/>
      <c r="D314" s="25">
        <v>164193.69928428356</v>
      </c>
      <c r="E314" s="24">
        <v>0</v>
      </c>
      <c r="F314" s="23">
        <v>2011</v>
      </c>
    </row>
    <row r="315" spans="2:6" x14ac:dyDescent="0.2">
      <c r="B315" s="22">
        <v>303</v>
      </c>
      <c r="C315" s="38"/>
      <c r="D315" s="25">
        <v>13809117.062831014</v>
      </c>
      <c r="E315" s="24">
        <v>38.5</v>
      </c>
      <c r="F315" s="23">
        <v>2060</v>
      </c>
    </row>
    <row r="316" spans="2:6" x14ac:dyDescent="0.2">
      <c r="B316" s="22">
        <v>304</v>
      </c>
      <c r="C316" s="38"/>
      <c r="D316" s="25">
        <v>4796532.0236948989</v>
      </c>
      <c r="E316" s="24">
        <v>28.5</v>
      </c>
      <c r="F316" s="23">
        <v>2050</v>
      </c>
    </row>
    <row r="317" spans="2:6" x14ac:dyDescent="0.2">
      <c r="B317" s="22">
        <v>305</v>
      </c>
      <c r="C317" s="38"/>
      <c r="D317" s="25">
        <v>1060147.5679909484</v>
      </c>
      <c r="E317" s="24">
        <v>13.5</v>
      </c>
      <c r="F317" s="23">
        <v>2035</v>
      </c>
    </row>
    <row r="318" spans="2:6" x14ac:dyDescent="0.2">
      <c r="B318" s="22">
        <v>306</v>
      </c>
      <c r="C318" s="38"/>
      <c r="D318" s="25">
        <v>316200.7934579018</v>
      </c>
      <c r="E318" s="24">
        <v>0</v>
      </c>
      <c r="F318" s="23">
        <v>2011</v>
      </c>
    </row>
    <row r="319" spans="2:6" x14ac:dyDescent="0.2">
      <c r="B319" s="22">
        <v>307</v>
      </c>
      <c r="C319" s="38"/>
      <c r="D319" s="25">
        <v>17025183.049670339</v>
      </c>
      <c r="E319" s="24">
        <v>39.5</v>
      </c>
      <c r="F319" s="23">
        <v>2061</v>
      </c>
    </row>
    <row r="320" spans="2:6" x14ac:dyDescent="0.2">
      <c r="B320" s="22">
        <v>308</v>
      </c>
      <c r="C320" s="38"/>
      <c r="D320" s="25">
        <v>5399776.8740410507</v>
      </c>
      <c r="E320" s="24">
        <v>29.5</v>
      </c>
      <c r="F320" s="23">
        <v>2051</v>
      </c>
    </row>
    <row r="321" spans="2:6" x14ac:dyDescent="0.2">
      <c r="B321" s="22">
        <v>309</v>
      </c>
      <c r="C321" s="38"/>
      <c r="D321" s="25">
        <v>1146349.7546580853</v>
      </c>
      <c r="E321" s="24">
        <v>14.5</v>
      </c>
      <c r="F321" s="23">
        <v>2036</v>
      </c>
    </row>
    <row r="322" spans="2:6" x14ac:dyDescent="0.2">
      <c r="B322" s="22">
        <v>310</v>
      </c>
      <c r="C322" s="38"/>
      <c r="D322" s="25">
        <v>-1.5279510989785194E-10</v>
      </c>
      <c r="E322" s="24">
        <v>0</v>
      </c>
      <c r="F322" s="23">
        <v>2021</v>
      </c>
    </row>
    <row r="323" spans="2:6" x14ac:dyDescent="0.2">
      <c r="B323" s="22">
        <v>311</v>
      </c>
      <c r="C323" s="38"/>
      <c r="D323" s="25">
        <v>4.985667078233022E-11</v>
      </c>
      <c r="E323" s="24">
        <v>0</v>
      </c>
      <c r="F323" s="23">
        <v>2016</v>
      </c>
    </row>
    <row r="324" spans="2:6" x14ac:dyDescent="0.2">
      <c r="B324" s="22">
        <v>312</v>
      </c>
      <c r="C324" s="38"/>
      <c r="D324" s="25">
        <v>322279.6436646122</v>
      </c>
      <c r="E324" s="24">
        <v>0</v>
      </c>
      <c r="F324" s="23">
        <v>2011</v>
      </c>
    </row>
    <row r="325" spans="2:6" x14ac:dyDescent="0.2">
      <c r="B325" s="22">
        <v>313</v>
      </c>
      <c r="C325" s="38"/>
      <c r="D325" s="25">
        <v>16635997.340984002</v>
      </c>
      <c r="E325" s="24">
        <v>40.5</v>
      </c>
      <c r="F325" s="23">
        <v>2062</v>
      </c>
    </row>
    <row r="326" spans="2:6" x14ac:dyDescent="0.2">
      <c r="B326" s="22">
        <v>314</v>
      </c>
      <c r="C326" s="38"/>
      <c r="D326" s="25">
        <v>4845501.3148832321</v>
      </c>
      <c r="E326" s="24">
        <v>30.5</v>
      </c>
      <c r="F326" s="23">
        <v>2052</v>
      </c>
    </row>
    <row r="327" spans="2:6" x14ac:dyDescent="0.2">
      <c r="B327" s="22">
        <v>315</v>
      </c>
      <c r="C327" s="38"/>
      <c r="D327" s="25">
        <v>893285.22911623679</v>
      </c>
      <c r="E327" s="24">
        <v>15.5</v>
      </c>
      <c r="F327" s="23">
        <v>2037</v>
      </c>
    </row>
    <row r="328" spans="2:6" x14ac:dyDescent="0.2">
      <c r="B328" s="22">
        <v>316</v>
      </c>
      <c r="C328" s="38"/>
      <c r="D328" s="25">
        <v>527.80155012438263</v>
      </c>
      <c r="E328" s="24">
        <v>0.5</v>
      </c>
      <c r="F328" s="23">
        <v>2022</v>
      </c>
    </row>
    <row r="329" spans="2:6" x14ac:dyDescent="0.2">
      <c r="B329" s="22">
        <v>317</v>
      </c>
      <c r="C329" s="38"/>
      <c r="D329" s="25">
        <v>6.704938003438292E-11</v>
      </c>
      <c r="E329" s="24">
        <v>0</v>
      </c>
      <c r="F329" s="23">
        <v>2017</v>
      </c>
    </row>
    <row r="330" spans="2:6" x14ac:dyDescent="0.2">
      <c r="B330" s="22">
        <v>318</v>
      </c>
      <c r="C330" s="38"/>
      <c r="D330" s="25">
        <v>302108.55093151703</v>
      </c>
      <c r="E330" s="24">
        <v>0</v>
      </c>
      <c r="F330" s="23">
        <v>2012</v>
      </c>
    </row>
    <row r="331" spans="2:6" x14ac:dyDescent="0.2">
      <c r="B331" s="22">
        <v>319</v>
      </c>
      <c r="C331" s="38"/>
      <c r="D331" s="25">
        <v>11228972.75725694</v>
      </c>
      <c r="E331" s="24">
        <v>41.5</v>
      </c>
      <c r="F331" s="23">
        <v>2063</v>
      </c>
    </row>
    <row r="332" spans="2:6" x14ac:dyDescent="0.2">
      <c r="B332" s="22">
        <v>320</v>
      </c>
      <c r="C332" s="38"/>
      <c r="D332" s="25">
        <v>4632576.3044079244</v>
      </c>
      <c r="E332" s="24">
        <v>31.5</v>
      </c>
      <c r="F332" s="23">
        <v>2053</v>
      </c>
    </row>
    <row r="333" spans="2:6" x14ac:dyDescent="0.2">
      <c r="B333" s="22">
        <v>321</v>
      </c>
      <c r="C333" s="38"/>
      <c r="D333" s="25">
        <v>1054304.830764195</v>
      </c>
      <c r="E333" s="24">
        <v>16.5</v>
      </c>
      <c r="F333" s="23">
        <v>2038</v>
      </c>
    </row>
    <row r="334" spans="2:6" x14ac:dyDescent="0.2">
      <c r="B334" s="22">
        <v>322</v>
      </c>
      <c r="C334" s="38"/>
      <c r="D334" s="25">
        <v>9435.2396454886475</v>
      </c>
      <c r="E334" s="24">
        <v>1.5</v>
      </c>
      <c r="F334" s="23">
        <v>2023</v>
      </c>
    </row>
    <row r="335" spans="2:6" x14ac:dyDescent="0.2">
      <c r="B335" s="22">
        <v>323</v>
      </c>
      <c r="C335" s="38"/>
      <c r="D335" s="25">
        <v>-1.436752581037581E-9</v>
      </c>
      <c r="E335" s="24">
        <v>0</v>
      </c>
      <c r="F335" s="23">
        <v>2018</v>
      </c>
    </row>
    <row r="336" spans="2:6" x14ac:dyDescent="0.2">
      <c r="B336" s="22">
        <v>324</v>
      </c>
      <c r="C336" s="38"/>
      <c r="D336" s="25">
        <v>227031.65952306613</v>
      </c>
      <c r="E336" s="24">
        <v>0</v>
      </c>
      <c r="F336" s="23">
        <v>2013</v>
      </c>
    </row>
    <row r="337" spans="2:6" x14ac:dyDescent="0.2">
      <c r="B337" s="22">
        <v>325</v>
      </c>
      <c r="C337" s="38"/>
      <c r="D337" s="25">
        <v>8999572.8809482008</v>
      </c>
      <c r="E337" s="24">
        <v>42.5</v>
      </c>
      <c r="F337" s="23">
        <v>2064</v>
      </c>
    </row>
    <row r="338" spans="2:6" x14ac:dyDescent="0.2">
      <c r="B338" s="22">
        <v>326</v>
      </c>
      <c r="C338" s="38"/>
      <c r="D338" s="25">
        <v>3048314.0092661642</v>
      </c>
      <c r="E338" s="24">
        <v>32.5</v>
      </c>
      <c r="F338" s="23">
        <v>2054</v>
      </c>
    </row>
    <row r="339" spans="2:6" x14ac:dyDescent="0.2">
      <c r="B339" s="22">
        <v>327</v>
      </c>
      <c r="C339" s="38"/>
      <c r="D339" s="25">
        <v>613194.79946245998</v>
      </c>
      <c r="E339" s="24">
        <v>17.5</v>
      </c>
      <c r="F339" s="23">
        <v>2039</v>
      </c>
    </row>
    <row r="340" spans="2:6" x14ac:dyDescent="0.2">
      <c r="B340" s="22">
        <v>328</v>
      </c>
      <c r="C340" s="38"/>
      <c r="D340" s="25">
        <v>6266.0101555003057</v>
      </c>
      <c r="E340" s="24">
        <v>2.5</v>
      </c>
      <c r="F340" s="23">
        <v>2024</v>
      </c>
    </row>
    <row r="341" spans="2:6" x14ac:dyDescent="0.2">
      <c r="B341" s="22">
        <v>329</v>
      </c>
      <c r="C341" s="38"/>
      <c r="D341" s="25">
        <v>2.9359915060922504E-11</v>
      </c>
      <c r="E341" s="24">
        <v>0</v>
      </c>
      <c r="F341" s="23">
        <v>2019</v>
      </c>
    </row>
    <row r="342" spans="2:6" x14ac:dyDescent="0.2">
      <c r="B342" s="22">
        <v>330</v>
      </c>
      <c r="C342" s="38"/>
      <c r="D342" s="25">
        <v>127703.94691988989</v>
      </c>
      <c r="E342" s="24">
        <v>0</v>
      </c>
      <c r="F342" s="23">
        <v>2014</v>
      </c>
    </row>
    <row r="343" spans="2:6" x14ac:dyDescent="0.2">
      <c r="B343" s="22">
        <v>331</v>
      </c>
      <c r="C343" s="38"/>
      <c r="D343" s="25">
        <v>8818270.564088881</v>
      </c>
      <c r="E343" s="24">
        <v>43.5</v>
      </c>
      <c r="F343" s="23">
        <v>2065</v>
      </c>
    </row>
    <row r="344" spans="2:6" x14ac:dyDescent="0.2">
      <c r="B344" s="22">
        <v>332</v>
      </c>
      <c r="C344" s="38"/>
      <c r="D344" s="25">
        <v>4973058.2872162759</v>
      </c>
      <c r="E344" s="24">
        <v>33.5</v>
      </c>
      <c r="F344" s="23">
        <v>2055</v>
      </c>
    </row>
    <row r="345" spans="2:6" x14ac:dyDescent="0.2">
      <c r="B345" s="22">
        <v>333</v>
      </c>
      <c r="C345" s="38"/>
      <c r="D345" s="25">
        <v>1517104.4889186434</v>
      </c>
      <c r="E345" s="24">
        <v>18.5</v>
      </c>
      <c r="F345" s="23">
        <v>2040</v>
      </c>
    </row>
    <row r="346" spans="2:6" x14ac:dyDescent="0.2">
      <c r="B346" s="22">
        <v>334</v>
      </c>
      <c r="C346" s="38"/>
      <c r="D346" s="25">
        <v>75326.006528930622</v>
      </c>
      <c r="E346" s="24">
        <v>3.5</v>
      </c>
      <c r="F346" s="23">
        <v>2025</v>
      </c>
    </row>
    <row r="347" spans="2:6" x14ac:dyDescent="0.2">
      <c r="B347" s="22">
        <v>335</v>
      </c>
      <c r="C347" s="38"/>
      <c r="D347" s="25">
        <v>2.0596780814230437E-10</v>
      </c>
      <c r="E347" s="24">
        <v>0</v>
      </c>
      <c r="F347" s="23">
        <v>2020</v>
      </c>
    </row>
    <row r="348" spans="2:6" x14ac:dyDescent="0.2">
      <c r="B348" s="22">
        <v>336</v>
      </c>
      <c r="C348" s="38"/>
      <c r="D348" s="25">
        <v>156141.39471109398</v>
      </c>
      <c r="E348" s="24">
        <v>0</v>
      </c>
      <c r="F348" s="23">
        <v>2015</v>
      </c>
    </row>
    <row r="349" spans="2:6" x14ac:dyDescent="0.2">
      <c r="B349" s="22">
        <v>337</v>
      </c>
      <c r="C349" s="38"/>
      <c r="D349" s="25">
        <v>8258074.6954220086</v>
      </c>
      <c r="E349" s="24">
        <v>44.5</v>
      </c>
      <c r="F349" s="23">
        <v>2066</v>
      </c>
    </row>
    <row r="350" spans="2:6" x14ac:dyDescent="0.2">
      <c r="B350" s="22">
        <v>338</v>
      </c>
      <c r="C350" s="38"/>
      <c r="D350" s="25">
        <v>4295111.6553910524</v>
      </c>
      <c r="E350" s="24">
        <v>34.5</v>
      </c>
      <c r="F350" s="23">
        <v>2056</v>
      </c>
    </row>
    <row r="351" spans="2:6" x14ac:dyDescent="0.2">
      <c r="B351" s="22">
        <v>339</v>
      </c>
      <c r="C351" s="38"/>
      <c r="D351" s="25">
        <v>861182.2645104751</v>
      </c>
      <c r="E351" s="24">
        <v>19.5</v>
      </c>
      <c r="F351" s="23">
        <v>2041</v>
      </c>
    </row>
    <row r="352" spans="2:6" x14ac:dyDescent="0.2">
      <c r="B352" s="22">
        <v>340</v>
      </c>
      <c r="C352" s="38"/>
      <c r="D352" s="25">
        <v>53727.069801962236</v>
      </c>
      <c r="E352" s="24">
        <v>4.5</v>
      </c>
      <c r="F352" s="23">
        <v>2026</v>
      </c>
    </row>
    <row r="353" spans="2:6" x14ac:dyDescent="0.2">
      <c r="B353" s="22">
        <v>341</v>
      </c>
      <c r="C353" s="38"/>
      <c r="D353" s="25">
        <v>4.3655745685100555E-10</v>
      </c>
      <c r="E353" s="24">
        <v>0</v>
      </c>
      <c r="F353" s="23">
        <v>2021</v>
      </c>
    </row>
    <row r="354" spans="2:6" x14ac:dyDescent="0.2">
      <c r="B354" s="22">
        <v>342</v>
      </c>
      <c r="C354" s="38"/>
      <c r="D354" s="25">
        <v>263286.12328725681</v>
      </c>
      <c r="E354" s="24">
        <v>0</v>
      </c>
      <c r="F354" s="23">
        <v>2016</v>
      </c>
    </row>
    <row r="355" spans="2:6" x14ac:dyDescent="0.2">
      <c r="B355" s="22">
        <v>343</v>
      </c>
      <c r="C355" s="38"/>
      <c r="D355" s="25">
        <v>9762175.8988074958</v>
      </c>
      <c r="E355" s="24">
        <v>45.5</v>
      </c>
      <c r="F355" s="23">
        <v>2067</v>
      </c>
    </row>
    <row r="356" spans="2:6" x14ac:dyDescent="0.2">
      <c r="B356" s="22">
        <v>344</v>
      </c>
      <c r="C356" s="38"/>
      <c r="D356" s="25">
        <v>4739723.8515343294</v>
      </c>
      <c r="E356" s="24">
        <v>35.5</v>
      </c>
      <c r="F356" s="23">
        <v>2057</v>
      </c>
    </row>
    <row r="357" spans="2:6" x14ac:dyDescent="0.2">
      <c r="B357" s="22">
        <v>345</v>
      </c>
      <c r="C357" s="38"/>
      <c r="D357" s="25">
        <v>1147252.5359658003</v>
      </c>
      <c r="E357" s="24">
        <v>20.5</v>
      </c>
      <c r="F357" s="23">
        <v>2042</v>
      </c>
    </row>
    <row r="358" spans="2:6" x14ac:dyDescent="0.2">
      <c r="B358" s="22">
        <v>346</v>
      </c>
      <c r="C358" s="38"/>
      <c r="D358" s="25">
        <v>74646.342200381565</v>
      </c>
      <c r="E358" s="24">
        <v>5.5</v>
      </c>
      <c r="F358" s="23">
        <v>2027</v>
      </c>
    </row>
    <row r="359" spans="2:6" x14ac:dyDescent="0.2">
      <c r="B359" s="22">
        <v>347</v>
      </c>
      <c r="C359" s="38"/>
      <c r="D359" s="25">
        <v>18235.604699363874</v>
      </c>
      <c r="E359" s="24">
        <v>0.5</v>
      </c>
      <c r="F359" s="23">
        <v>2022</v>
      </c>
    </row>
    <row r="360" spans="2:6" x14ac:dyDescent="0.2">
      <c r="B360" s="22">
        <v>348</v>
      </c>
      <c r="C360" s="38"/>
      <c r="D360" s="25">
        <v>199327.93239959469</v>
      </c>
      <c r="E360" s="24">
        <v>0</v>
      </c>
      <c r="F360" s="23">
        <v>2017</v>
      </c>
    </row>
    <row r="361" spans="2:6" x14ac:dyDescent="0.2">
      <c r="B361" s="22">
        <v>349</v>
      </c>
      <c r="C361" s="38"/>
      <c r="D361" s="25">
        <v>9469083.0281656086</v>
      </c>
      <c r="E361" s="24">
        <v>46.5</v>
      </c>
      <c r="F361" s="23">
        <v>2068</v>
      </c>
    </row>
    <row r="362" spans="2:6" x14ac:dyDescent="0.2">
      <c r="B362" s="22">
        <v>350</v>
      </c>
      <c r="C362" s="38"/>
      <c r="D362" s="25">
        <v>4234536.0362003297</v>
      </c>
      <c r="E362" s="24">
        <v>36.5</v>
      </c>
      <c r="F362" s="23">
        <v>2058</v>
      </c>
    </row>
    <row r="363" spans="2:6" x14ac:dyDescent="0.2">
      <c r="B363" s="22">
        <v>351</v>
      </c>
      <c r="C363" s="38"/>
      <c r="D363" s="25">
        <v>852013.00202763267</v>
      </c>
      <c r="E363" s="24">
        <v>21.5</v>
      </c>
      <c r="F363" s="23">
        <v>2043</v>
      </c>
    </row>
    <row r="364" spans="2:6" x14ac:dyDescent="0.2">
      <c r="B364" s="22">
        <v>352</v>
      </c>
      <c r="C364" s="38"/>
      <c r="D364" s="25">
        <v>-84.312418067336239</v>
      </c>
      <c r="E364" s="24">
        <v>6.5</v>
      </c>
      <c r="F364" s="23">
        <v>2028</v>
      </c>
    </row>
    <row r="365" spans="2:6" x14ac:dyDescent="0.2">
      <c r="B365" s="22">
        <v>353</v>
      </c>
      <c r="C365" s="38"/>
      <c r="D365" s="25">
        <v>23939.00106674881</v>
      </c>
      <c r="E365" s="24">
        <v>1.5</v>
      </c>
      <c r="F365" s="23">
        <v>2023</v>
      </c>
    </row>
    <row r="366" spans="2:6" x14ac:dyDescent="0.2">
      <c r="B366" s="22">
        <v>354</v>
      </c>
      <c r="C366" s="38"/>
      <c r="D366" s="25">
        <v>382923.7804994788</v>
      </c>
      <c r="E366" s="24">
        <v>0</v>
      </c>
      <c r="F366" s="23">
        <v>2018</v>
      </c>
    </row>
    <row r="367" spans="2:6" x14ac:dyDescent="0.2">
      <c r="B367" s="22">
        <v>355</v>
      </c>
      <c r="C367" s="38"/>
      <c r="D367" s="25">
        <v>6577243.3998123407</v>
      </c>
      <c r="E367" s="24">
        <v>47.5</v>
      </c>
      <c r="F367" s="23">
        <v>2069</v>
      </c>
    </row>
    <row r="368" spans="2:6" x14ac:dyDescent="0.2">
      <c r="B368" s="22">
        <v>356</v>
      </c>
      <c r="C368" s="38"/>
      <c r="D368" s="25">
        <v>2771650.9598919004</v>
      </c>
      <c r="E368" s="24">
        <v>37.5</v>
      </c>
      <c r="F368" s="23">
        <v>2059</v>
      </c>
    </row>
    <row r="369" spans="2:6" x14ac:dyDescent="0.2">
      <c r="B369" s="22">
        <v>357</v>
      </c>
      <c r="C369" s="38"/>
      <c r="D369" s="25">
        <v>674607.53317177296</v>
      </c>
      <c r="E369" s="24">
        <v>22.5</v>
      </c>
      <c r="F369" s="23">
        <v>2044</v>
      </c>
    </row>
    <row r="370" spans="2:6" x14ac:dyDescent="0.2">
      <c r="B370" s="22">
        <v>358</v>
      </c>
      <c r="C370" s="38"/>
      <c r="D370" s="25">
        <v>67668.590764542576</v>
      </c>
      <c r="E370" s="24">
        <v>7.5</v>
      </c>
      <c r="F370" s="23">
        <v>2029</v>
      </c>
    </row>
    <row r="371" spans="2:6" x14ac:dyDescent="0.2">
      <c r="B371" s="22">
        <v>359</v>
      </c>
      <c r="C371" s="38"/>
      <c r="D371" s="25">
        <v>218128.62176056392</v>
      </c>
      <c r="E371" s="24">
        <v>2.5</v>
      </c>
      <c r="F371" s="23">
        <v>2024</v>
      </c>
    </row>
    <row r="372" spans="2:6" x14ac:dyDescent="0.2">
      <c r="B372" s="22">
        <v>360</v>
      </c>
      <c r="C372" s="38"/>
      <c r="D372" s="25">
        <v>268470.99752082303</v>
      </c>
      <c r="E372" s="24">
        <v>0</v>
      </c>
      <c r="F372" s="23">
        <v>2019</v>
      </c>
    </row>
    <row r="373" spans="2:6" x14ac:dyDescent="0.2">
      <c r="B373" s="22">
        <v>361</v>
      </c>
      <c r="C373" s="38"/>
      <c r="D373" s="25">
        <v>9766861.6299247891</v>
      </c>
      <c r="E373" s="24">
        <v>7.1805543196153394</v>
      </c>
      <c r="F373" s="23">
        <v>2029</v>
      </c>
    </row>
    <row r="374" spans="2:6" x14ac:dyDescent="0.2">
      <c r="B374" s="22">
        <v>362</v>
      </c>
      <c r="C374" s="38"/>
      <c r="D374" s="25">
        <v>1015710.8655124963</v>
      </c>
      <c r="E374" s="24">
        <v>29.5</v>
      </c>
      <c r="F374" s="23">
        <v>2051</v>
      </c>
    </row>
    <row r="375" spans="2:6" x14ac:dyDescent="0.2">
      <c r="B375" s="22">
        <v>363</v>
      </c>
      <c r="C375" s="38"/>
      <c r="D375" s="25">
        <v>402883.09720850945</v>
      </c>
      <c r="E375" s="24">
        <v>19.5</v>
      </c>
      <c r="F375" s="23">
        <v>2041</v>
      </c>
    </row>
    <row r="376" spans="2:6" x14ac:dyDescent="0.2">
      <c r="B376" s="22">
        <v>364</v>
      </c>
      <c r="C376" s="38"/>
      <c r="D376" s="25">
        <v>272.66961610304804</v>
      </c>
      <c r="E376" s="24">
        <v>9.5</v>
      </c>
      <c r="F376" s="23">
        <v>2031</v>
      </c>
    </row>
    <row r="377" spans="2:6" x14ac:dyDescent="0.2">
      <c r="B377" s="22">
        <v>365</v>
      </c>
      <c r="C377" s="38"/>
      <c r="D377" s="25">
        <v>2856.242345065275</v>
      </c>
      <c r="E377" s="24">
        <v>4.5</v>
      </c>
      <c r="F377" s="23">
        <v>2026</v>
      </c>
    </row>
    <row r="378" spans="2:6" x14ac:dyDescent="0.2">
      <c r="B378" s="22">
        <v>366</v>
      </c>
      <c r="C378" s="38"/>
      <c r="D378" s="25">
        <v>1.4752135422005622E-12</v>
      </c>
      <c r="E378" s="24">
        <v>0</v>
      </c>
      <c r="F378" s="23">
        <v>2011</v>
      </c>
    </row>
    <row r="379" spans="2:6" x14ac:dyDescent="0.2">
      <c r="B379" s="22">
        <v>367</v>
      </c>
      <c r="C379" s="38"/>
      <c r="D379" s="25">
        <v>620737.20183576597</v>
      </c>
      <c r="E379" s="24">
        <v>30.5</v>
      </c>
      <c r="F379" s="23">
        <v>2052</v>
      </c>
    </row>
    <row r="380" spans="2:6" x14ac:dyDescent="0.2">
      <c r="B380" s="22">
        <v>368</v>
      </c>
      <c r="C380" s="38"/>
      <c r="D380" s="25">
        <v>353230.68438203586</v>
      </c>
      <c r="E380" s="24">
        <v>20.5</v>
      </c>
      <c r="F380" s="23">
        <v>2042</v>
      </c>
    </row>
    <row r="381" spans="2:6" x14ac:dyDescent="0.2">
      <c r="B381" s="22">
        <v>369</v>
      </c>
      <c r="C381" s="38"/>
      <c r="D381" s="25">
        <v>2131.0675723730965</v>
      </c>
      <c r="E381" s="24">
        <v>10.5</v>
      </c>
      <c r="F381" s="23">
        <v>2032</v>
      </c>
    </row>
    <row r="382" spans="2:6" x14ac:dyDescent="0.2">
      <c r="B382" s="22">
        <v>370</v>
      </c>
      <c r="C382" s="38"/>
      <c r="D382" s="25">
        <v>790.26256580687004</v>
      </c>
      <c r="E382" s="24">
        <v>5.5</v>
      </c>
      <c r="F382" s="23">
        <v>2027</v>
      </c>
    </row>
    <row r="383" spans="2:6" x14ac:dyDescent="0.2">
      <c r="B383" s="22">
        <v>371</v>
      </c>
      <c r="C383" s="38"/>
      <c r="D383" s="25">
        <v>1.0116445644387463E-12</v>
      </c>
      <c r="E383" s="24">
        <v>0</v>
      </c>
      <c r="F383" s="23">
        <v>2012</v>
      </c>
    </row>
    <row r="384" spans="2:6" x14ac:dyDescent="0.2">
      <c r="B384" s="22">
        <v>372</v>
      </c>
      <c r="C384" s="38"/>
      <c r="D384" s="25">
        <v>205997.07867703657</v>
      </c>
      <c r="E384" s="24">
        <v>31.5</v>
      </c>
      <c r="F384" s="23">
        <v>2053</v>
      </c>
    </row>
    <row r="385" spans="2:6" x14ac:dyDescent="0.2">
      <c r="B385" s="22">
        <v>373</v>
      </c>
      <c r="C385" s="38"/>
      <c r="D385" s="25">
        <v>62404.149468407617</v>
      </c>
      <c r="E385" s="24">
        <v>21.5</v>
      </c>
      <c r="F385" s="23">
        <v>2043</v>
      </c>
    </row>
    <row r="386" spans="2:6" x14ac:dyDescent="0.2">
      <c r="B386" s="22">
        <v>374</v>
      </c>
      <c r="C386" s="38"/>
      <c r="D386" s="25">
        <v>492.42168252046099</v>
      </c>
      <c r="E386" s="24">
        <v>11.5</v>
      </c>
      <c r="F386" s="23">
        <v>2033</v>
      </c>
    </row>
    <row r="387" spans="2:6" x14ac:dyDescent="0.2">
      <c r="B387" s="22">
        <v>375</v>
      </c>
      <c r="C387" s="38"/>
      <c r="D387" s="25">
        <v>1939.5736515948647</v>
      </c>
      <c r="E387" s="24">
        <v>6.5</v>
      </c>
      <c r="F387" s="23">
        <v>2028</v>
      </c>
    </row>
    <row r="388" spans="2:6" x14ac:dyDescent="0.2">
      <c r="B388" s="22">
        <v>376</v>
      </c>
      <c r="C388" s="38"/>
      <c r="D388" s="25">
        <v>4.2024239585845127E-12</v>
      </c>
      <c r="E388" s="24">
        <v>0</v>
      </c>
      <c r="F388" s="23">
        <v>2013</v>
      </c>
    </row>
    <row r="389" spans="2:6" x14ac:dyDescent="0.2">
      <c r="B389" s="22">
        <v>377</v>
      </c>
      <c r="C389" s="38"/>
      <c r="D389" s="25">
        <v>319886.37529829005</v>
      </c>
      <c r="E389" s="24">
        <v>32.5</v>
      </c>
      <c r="F389" s="23">
        <v>2054</v>
      </c>
    </row>
    <row r="390" spans="2:6" x14ac:dyDescent="0.2">
      <c r="B390" s="22">
        <v>378</v>
      </c>
      <c r="C390" s="38"/>
      <c r="D390" s="25">
        <v>165579.82130002277</v>
      </c>
      <c r="E390" s="24">
        <v>22.5</v>
      </c>
      <c r="F390" s="23">
        <v>2044</v>
      </c>
    </row>
    <row r="391" spans="2:6" x14ac:dyDescent="0.2">
      <c r="B391" s="22">
        <v>379</v>
      </c>
      <c r="C391" s="38"/>
      <c r="D391" s="25">
        <v>26994.078765996383</v>
      </c>
      <c r="E391" s="24">
        <v>12.5</v>
      </c>
      <c r="F391" s="23">
        <v>2034</v>
      </c>
    </row>
    <row r="392" spans="2:6" x14ac:dyDescent="0.2">
      <c r="B392" s="22">
        <v>380</v>
      </c>
      <c r="C392" s="38"/>
      <c r="D392" s="25">
        <v>3016.2729829741202</v>
      </c>
      <c r="E392" s="24">
        <v>7.5</v>
      </c>
      <c r="F392" s="23">
        <v>2029</v>
      </c>
    </row>
    <row r="393" spans="2:6" x14ac:dyDescent="0.2">
      <c r="B393" s="22">
        <v>381</v>
      </c>
      <c r="C393" s="38"/>
      <c r="D393" s="25">
        <v>5.9872681060239605E-12</v>
      </c>
      <c r="E393" s="24">
        <v>0</v>
      </c>
      <c r="F393" s="23">
        <v>2014</v>
      </c>
    </row>
    <row r="394" spans="2:6" x14ac:dyDescent="0.2">
      <c r="B394" s="22">
        <v>382</v>
      </c>
      <c r="C394" s="38"/>
      <c r="D394" s="25">
        <v>9.1167491967493941E-12</v>
      </c>
      <c r="E394" s="24">
        <v>0</v>
      </c>
      <c r="F394" s="23">
        <v>2011</v>
      </c>
    </row>
    <row r="395" spans="2:6" x14ac:dyDescent="0.2">
      <c r="B395" s="22">
        <v>383</v>
      </c>
      <c r="C395" s="38"/>
      <c r="D395" s="25">
        <v>165285.69501843443</v>
      </c>
      <c r="E395" s="24">
        <v>33.5</v>
      </c>
      <c r="F395" s="23">
        <v>2055</v>
      </c>
    </row>
    <row r="396" spans="2:6" x14ac:dyDescent="0.2">
      <c r="B396" s="22">
        <v>384</v>
      </c>
      <c r="C396" s="38"/>
      <c r="D396" s="25">
        <v>79365.325941240939</v>
      </c>
      <c r="E396" s="24">
        <v>23.5</v>
      </c>
      <c r="F396" s="23">
        <v>2045</v>
      </c>
    </row>
    <row r="397" spans="2:6" x14ac:dyDescent="0.2">
      <c r="B397" s="22">
        <v>385</v>
      </c>
      <c r="C397" s="38"/>
      <c r="D397" s="25">
        <v>8340.1589973157097</v>
      </c>
      <c r="E397" s="24">
        <v>13.5</v>
      </c>
      <c r="F397" s="23">
        <v>2035</v>
      </c>
    </row>
    <row r="398" spans="2:6" x14ac:dyDescent="0.2">
      <c r="B398" s="22">
        <v>386</v>
      </c>
      <c r="C398" s="38"/>
      <c r="D398" s="25">
        <v>-19.174630810528356</v>
      </c>
      <c r="E398" s="24">
        <v>8.5</v>
      </c>
      <c r="F398" s="23">
        <v>2030</v>
      </c>
    </row>
    <row r="399" spans="2:6" x14ac:dyDescent="0.2">
      <c r="B399" s="22">
        <v>387</v>
      </c>
      <c r="C399" s="38"/>
      <c r="D399" s="25">
        <v>3.6895225608888001E-12</v>
      </c>
      <c r="E399" s="24">
        <v>0</v>
      </c>
      <c r="F399" s="23">
        <v>2015</v>
      </c>
    </row>
    <row r="400" spans="2:6" x14ac:dyDescent="0.2">
      <c r="B400" s="22">
        <v>388</v>
      </c>
      <c r="C400" s="38"/>
      <c r="D400" s="25">
        <v>463631.0838136198</v>
      </c>
      <c r="E400" s="24">
        <v>34.5</v>
      </c>
      <c r="F400" s="23">
        <v>2056</v>
      </c>
    </row>
    <row r="401" spans="2:6" x14ac:dyDescent="0.2">
      <c r="B401" s="22">
        <v>389</v>
      </c>
      <c r="C401" s="38"/>
      <c r="D401" s="25">
        <v>75564.207665860828</v>
      </c>
      <c r="E401" s="24">
        <v>24.5</v>
      </c>
      <c r="F401" s="23">
        <v>2046</v>
      </c>
    </row>
    <row r="402" spans="2:6" x14ac:dyDescent="0.2">
      <c r="B402" s="22">
        <v>390</v>
      </c>
      <c r="C402" s="38"/>
      <c r="D402" s="25">
        <v>7978.2625714173482</v>
      </c>
      <c r="E402" s="24">
        <v>14.5</v>
      </c>
      <c r="F402" s="23">
        <v>2036</v>
      </c>
    </row>
    <row r="403" spans="2:6" x14ac:dyDescent="0.2">
      <c r="B403" s="22">
        <v>391</v>
      </c>
      <c r="C403" s="38"/>
      <c r="D403" s="25">
        <v>4005.5797149876271</v>
      </c>
      <c r="E403" s="24">
        <v>9.5</v>
      </c>
      <c r="F403" s="23">
        <v>2031</v>
      </c>
    </row>
    <row r="404" spans="2:6" x14ac:dyDescent="0.2">
      <c r="B404" s="22">
        <v>392</v>
      </c>
      <c r="C404" s="38"/>
      <c r="D404" s="25">
        <v>-1.1417857913597216E-11</v>
      </c>
      <c r="E404" s="24">
        <v>0</v>
      </c>
      <c r="F404" s="23">
        <v>2016</v>
      </c>
    </row>
    <row r="405" spans="2:6" x14ac:dyDescent="0.2">
      <c r="B405" s="22">
        <v>393</v>
      </c>
      <c r="C405" s="38"/>
      <c r="D405" s="25">
        <v>969.3093968724138</v>
      </c>
      <c r="E405" s="24">
        <v>0</v>
      </c>
      <c r="F405" s="23">
        <v>2011</v>
      </c>
    </row>
    <row r="406" spans="2:6" x14ac:dyDescent="0.2">
      <c r="B406" s="22">
        <v>394</v>
      </c>
      <c r="C406" s="38"/>
      <c r="D406" s="25">
        <v>545863.6967647546</v>
      </c>
      <c r="E406" s="24">
        <v>35.5</v>
      </c>
      <c r="F406" s="23">
        <v>2057</v>
      </c>
    </row>
    <row r="407" spans="2:6" x14ac:dyDescent="0.2">
      <c r="B407" s="22">
        <v>395</v>
      </c>
      <c r="C407" s="38"/>
      <c r="D407" s="25">
        <v>126934.32794774522</v>
      </c>
      <c r="E407" s="24">
        <v>25.5</v>
      </c>
      <c r="F407" s="23">
        <v>2047</v>
      </c>
    </row>
    <row r="408" spans="2:6" x14ac:dyDescent="0.2">
      <c r="B408" s="22">
        <v>396</v>
      </c>
      <c r="C408" s="38"/>
      <c r="D408" s="25">
        <v>25900.829641133416</v>
      </c>
      <c r="E408" s="24">
        <v>15.5</v>
      </c>
      <c r="F408" s="23">
        <v>2037</v>
      </c>
    </row>
    <row r="409" spans="2:6" x14ac:dyDescent="0.2">
      <c r="B409" s="22">
        <v>397</v>
      </c>
      <c r="C409" s="38"/>
      <c r="D409" s="25">
        <v>3558.1631316555322</v>
      </c>
      <c r="E409" s="24">
        <v>10.5</v>
      </c>
      <c r="F409" s="23">
        <v>2032</v>
      </c>
    </row>
    <row r="410" spans="2:6" x14ac:dyDescent="0.2">
      <c r="B410" s="22">
        <v>398</v>
      </c>
      <c r="C410" s="38"/>
      <c r="D410" s="25">
        <v>2.3199847249517911E-11</v>
      </c>
      <c r="E410" s="24">
        <v>0</v>
      </c>
      <c r="F410" s="23">
        <v>2017</v>
      </c>
    </row>
    <row r="411" spans="2:6" x14ac:dyDescent="0.2">
      <c r="B411" s="22">
        <v>399</v>
      </c>
      <c r="C411" s="38"/>
      <c r="D411" s="25">
        <v>915373.36882945057</v>
      </c>
      <c r="E411" s="24">
        <v>36.5</v>
      </c>
      <c r="F411" s="23">
        <v>2058</v>
      </c>
    </row>
    <row r="412" spans="2:6" x14ac:dyDescent="0.2">
      <c r="B412" s="22">
        <v>400</v>
      </c>
      <c r="C412" s="38"/>
      <c r="D412" s="25">
        <v>134119.51717211423</v>
      </c>
      <c r="E412" s="24">
        <v>26.5</v>
      </c>
      <c r="F412" s="23">
        <v>2048</v>
      </c>
    </row>
    <row r="413" spans="2:6" x14ac:dyDescent="0.2">
      <c r="B413" s="22">
        <v>401</v>
      </c>
      <c r="C413" s="38"/>
      <c r="D413" s="25">
        <v>16771.074087189671</v>
      </c>
      <c r="E413" s="24">
        <v>16.5</v>
      </c>
      <c r="F413" s="23">
        <v>2038</v>
      </c>
    </row>
    <row r="414" spans="2:6" x14ac:dyDescent="0.2">
      <c r="B414" s="22">
        <v>402</v>
      </c>
      <c r="C414" s="38"/>
      <c r="D414" s="25">
        <v>9917.5082311430378</v>
      </c>
      <c r="E414" s="24">
        <v>11.5</v>
      </c>
      <c r="F414" s="23">
        <v>2033</v>
      </c>
    </row>
    <row r="415" spans="2:6" x14ac:dyDescent="0.2">
      <c r="B415" s="22">
        <v>403</v>
      </c>
      <c r="C415" s="38"/>
      <c r="D415" s="25">
        <v>2.1539764376939274E-11</v>
      </c>
      <c r="E415" s="24">
        <v>0</v>
      </c>
      <c r="F415" s="23">
        <v>2018</v>
      </c>
    </row>
    <row r="416" spans="2:6" x14ac:dyDescent="0.2">
      <c r="B416" s="22">
        <v>404</v>
      </c>
      <c r="C416" s="38"/>
      <c r="D416" s="25">
        <v>417039.24863329343</v>
      </c>
      <c r="E416" s="24">
        <v>37.5</v>
      </c>
      <c r="F416" s="23">
        <v>2059</v>
      </c>
    </row>
    <row r="417" spans="2:6" x14ac:dyDescent="0.2">
      <c r="B417" s="22">
        <v>405</v>
      </c>
      <c r="C417" s="38"/>
      <c r="D417" s="25">
        <v>197478.2403621925</v>
      </c>
      <c r="E417" s="24">
        <v>27.5</v>
      </c>
      <c r="F417" s="23">
        <v>2049</v>
      </c>
    </row>
    <row r="418" spans="2:6" x14ac:dyDescent="0.2">
      <c r="B418" s="22">
        <v>406</v>
      </c>
      <c r="C418" s="38"/>
      <c r="D418" s="25">
        <v>14489.729127378581</v>
      </c>
      <c r="E418" s="24">
        <v>17.5</v>
      </c>
      <c r="F418" s="23">
        <v>2039</v>
      </c>
    </row>
    <row r="419" spans="2:6" x14ac:dyDescent="0.2">
      <c r="B419" s="22">
        <v>407</v>
      </c>
      <c r="C419" s="38"/>
      <c r="D419" s="25">
        <v>7970.4690983055625</v>
      </c>
      <c r="E419" s="24">
        <v>12.5</v>
      </c>
      <c r="F419" s="23">
        <v>2034</v>
      </c>
    </row>
    <row r="420" spans="2:6" x14ac:dyDescent="0.2">
      <c r="B420" s="22">
        <v>408</v>
      </c>
      <c r="C420" s="38"/>
      <c r="D420" s="25">
        <v>5.0585200369823726E-11</v>
      </c>
      <c r="E420" s="24">
        <v>0</v>
      </c>
      <c r="F420" s="23">
        <v>2019</v>
      </c>
    </row>
    <row r="421" spans="2:6" x14ac:dyDescent="0.2">
      <c r="B421" s="22">
        <v>409</v>
      </c>
      <c r="C421" s="38"/>
      <c r="D421" s="25">
        <v>538488.17413875833</v>
      </c>
      <c r="E421" s="24">
        <v>38.5</v>
      </c>
      <c r="F421" s="23">
        <v>2060</v>
      </c>
    </row>
    <row r="422" spans="2:6" x14ac:dyDescent="0.2">
      <c r="B422" s="22">
        <v>410</v>
      </c>
      <c r="C422" s="38"/>
      <c r="D422" s="25">
        <v>240486.3337651724</v>
      </c>
      <c r="E422" s="24">
        <v>28.5</v>
      </c>
      <c r="F422" s="23">
        <v>2050</v>
      </c>
    </row>
    <row r="423" spans="2:6" x14ac:dyDescent="0.2">
      <c r="B423" s="22">
        <v>411</v>
      </c>
      <c r="C423" s="38"/>
      <c r="D423" s="25">
        <v>12048.835863688728</v>
      </c>
      <c r="E423" s="24">
        <v>18.5</v>
      </c>
      <c r="F423" s="23">
        <v>2040</v>
      </c>
    </row>
    <row r="424" spans="2:6" x14ac:dyDescent="0.2">
      <c r="B424" s="22">
        <v>412</v>
      </c>
      <c r="C424" s="38"/>
      <c r="D424" s="25">
        <v>6385.8020940931565</v>
      </c>
      <c r="E424" s="24">
        <v>13.5</v>
      </c>
      <c r="F424" s="23">
        <v>2035</v>
      </c>
    </row>
    <row r="425" spans="2:6" x14ac:dyDescent="0.2">
      <c r="B425" s="22">
        <v>413</v>
      </c>
      <c r="C425" s="38"/>
      <c r="D425" s="25">
        <v>4.3961335904896258E-11</v>
      </c>
      <c r="E425" s="24">
        <v>0</v>
      </c>
      <c r="F425" s="23">
        <v>2020</v>
      </c>
    </row>
    <row r="426" spans="2:6" x14ac:dyDescent="0.2">
      <c r="B426" s="22">
        <v>414</v>
      </c>
      <c r="C426" s="38"/>
      <c r="D426" s="25">
        <v>515904.21436182829</v>
      </c>
      <c r="E426" s="24">
        <v>39.5</v>
      </c>
      <c r="F426" s="23">
        <v>2061</v>
      </c>
    </row>
    <row r="427" spans="2:6" x14ac:dyDescent="0.2">
      <c r="B427" s="22">
        <v>415</v>
      </c>
      <c r="C427" s="38"/>
      <c r="D427" s="25">
        <v>260805.0777524861</v>
      </c>
      <c r="E427" s="24">
        <v>29.5</v>
      </c>
      <c r="F427" s="23">
        <v>2051</v>
      </c>
    </row>
    <row r="428" spans="2:6" x14ac:dyDescent="0.2">
      <c r="B428" s="22">
        <v>416</v>
      </c>
      <c r="C428" s="38"/>
      <c r="D428" s="25">
        <v>44183.700258018158</v>
      </c>
      <c r="E428" s="24">
        <v>19.5</v>
      </c>
      <c r="F428" s="23">
        <v>2041</v>
      </c>
    </row>
    <row r="429" spans="2:6" x14ac:dyDescent="0.2">
      <c r="B429" s="22">
        <v>417</v>
      </c>
      <c r="C429" s="38"/>
      <c r="D429" s="25">
        <v>2177.3426674156781</v>
      </c>
      <c r="E429" s="24">
        <v>14.5</v>
      </c>
      <c r="F429" s="23">
        <v>2036</v>
      </c>
    </row>
    <row r="430" spans="2:6" x14ac:dyDescent="0.2">
      <c r="B430" s="22">
        <v>418</v>
      </c>
      <c r="C430" s="38"/>
      <c r="D430" s="25">
        <v>-3.637978807091713E-12</v>
      </c>
      <c r="E430" s="24">
        <v>0</v>
      </c>
      <c r="F430" s="23">
        <v>2021</v>
      </c>
    </row>
    <row r="431" spans="2:6" x14ac:dyDescent="0.2">
      <c r="B431" s="22">
        <v>419</v>
      </c>
      <c r="C431" s="38"/>
      <c r="D431" s="25">
        <v>522481.58712901315</v>
      </c>
      <c r="E431" s="24">
        <v>40.5</v>
      </c>
      <c r="F431" s="23">
        <v>2062</v>
      </c>
    </row>
    <row r="432" spans="2:6" x14ac:dyDescent="0.2">
      <c r="B432" s="22">
        <v>420</v>
      </c>
      <c r="C432" s="38"/>
      <c r="D432" s="25">
        <v>146357.18491155258</v>
      </c>
      <c r="E432" s="24">
        <v>30.5</v>
      </c>
      <c r="F432" s="23">
        <v>2052</v>
      </c>
    </row>
    <row r="433" spans="2:6" x14ac:dyDescent="0.2">
      <c r="B433" s="22">
        <v>421</v>
      </c>
      <c r="C433" s="38"/>
      <c r="D433" s="25">
        <v>22980.363837012905</v>
      </c>
      <c r="E433" s="24">
        <v>20.5</v>
      </c>
      <c r="F433" s="23">
        <v>2042</v>
      </c>
    </row>
    <row r="434" spans="2:6" x14ac:dyDescent="0.2">
      <c r="B434" s="22">
        <v>422</v>
      </c>
      <c r="C434" s="38"/>
      <c r="D434" s="25">
        <v>8947.4037550097273</v>
      </c>
      <c r="E434" s="24">
        <v>15.5</v>
      </c>
      <c r="F434" s="23">
        <v>2037</v>
      </c>
    </row>
    <row r="435" spans="2:6" x14ac:dyDescent="0.2">
      <c r="B435" s="22">
        <v>423</v>
      </c>
      <c r="C435" s="38"/>
      <c r="D435" s="25">
        <v>1077.077703959776</v>
      </c>
      <c r="E435" s="24">
        <v>0.5</v>
      </c>
      <c r="F435" s="23">
        <v>2022</v>
      </c>
    </row>
    <row r="436" spans="2:6" x14ac:dyDescent="0.2">
      <c r="B436" s="22">
        <v>424</v>
      </c>
      <c r="C436" s="38"/>
      <c r="D436" s="25">
        <v>267.0208976609922</v>
      </c>
      <c r="E436" s="24">
        <v>0</v>
      </c>
      <c r="F436" s="23">
        <v>2012</v>
      </c>
    </row>
    <row r="437" spans="2:6" x14ac:dyDescent="0.2">
      <c r="B437" s="22">
        <v>425</v>
      </c>
      <c r="C437" s="38"/>
      <c r="D437" s="25">
        <v>573563.8070536349</v>
      </c>
      <c r="E437" s="24">
        <v>41.5</v>
      </c>
      <c r="F437" s="23">
        <v>2063</v>
      </c>
    </row>
    <row r="438" spans="2:6" x14ac:dyDescent="0.2">
      <c r="B438" s="22">
        <v>426</v>
      </c>
      <c r="C438" s="38"/>
      <c r="D438" s="25">
        <v>258697.20526556461</v>
      </c>
      <c r="E438" s="24">
        <v>31.5</v>
      </c>
      <c r="F438" s="23">
        <v>2053</v>
      </c>
    </row>
    <row r="439" spans="2:6" x14ac:dyDescent="0.2">
      <c r="B439" s="22">
        <v>427</v>
      </c>
      <c r="C439" s="38"/>
      <c r="D439" s="25">
        <v>31050.294568673329</v>
      </c>
      <c r="E439" s="24">
        <v>21.5</v>
      </c>
      <c r="F439" s="23">
        <v>2043</v>
      </c>
    </row>
    <row r="440" spans="2:6" x14ac:dyDescent="0.2">
      <c r="B440" s="22">
        <v>428</v>
      </c>
      <c r="C440" s="38"/>
      <c r="D440" s="25">
        <v>6666.6037609315099</v>
      </c>
      <c r="E440" s="24">
        <v>16.5</v>
      </c>
      <c r="F440" s="23">
        <v>2038</v>
      </c>
    </row>
    <row r="441" spans="2:6" x14ac:dyDescent="0.2">
      <c r="B441" s="22">
        <v>429</v>
      </c>
      <c r="C441" s="38"/>
      <c r="D441" s="25">
        <v>5255.1810780343949</v>
      </c>
      <c r="E441" s="24">
        <v>1.5</v>
      </c>
      <c r="F441" s="23">
        <v>2023</v>
      </c>
    </row>
    <row r="442" spans="2:6" x14ac:dyDescent="0.2">
      <c r="B442" s="22">
        <v>430</v>
      </c>
      <c r="C442" s="38"/>
      <c r="D442" s="25">
        <v>2717.7074736224567</v>
      </c>
      <c r="E442" s="24">
        <v>0</v>
      </c>
      <c r="F442" s="23">
        <v>2013</v>
      </c>
    </row>
    <row r="443" spans="2:6" x14ac:dyDescent="0.2">
      <c r="B443" s="22">
        <v>431</v>
      </c>
      <c r="C443" s="38"/>
      <c r="D443" s="25">
        <v>300692.4839344481</v>
      </c>
      <c r="E443" s="24">
        <v>42.5</v>
      </c>
      <c r="F443" s="23">
        <v>2064</v>
      </c>
    </row>
    <row r="444" spans="2:6" x14ac:dyDescent="0.2">
      <c r="B444" s="22">
        <v>432</v>
      </c>
      <c r="C444" s="38"/>
      <c r="D444" s="25">
        <v>93808.499851892469</v>
      </c>
      <c r="E444" s="24">
        <v>32.5</v>
      </c>
      <c r="F444" s="23">
        <v>2054</v>
      </c>
    </row>
    <row r="445" spans="2:6" x14ac:dyDescent="0.2">
      <c r="B445" s="22">
        <v>433</v>
      </c>
      <c r="C445" s="38"/>
      <c r="D445" s="25">
        <v>17221.265571088763</v>
      </c>
      <c r="E445" s="24">
        <v>22.5</v>
      </c>
      <c r="F445" s="23">
        <v>2044</v>
      </c>
    </row>
    <row r="446" spans="2:6" x14ac:dyDescent="0.2">
      <c r="B446" s="22">
        <v>434</v>
      </c>
      <c r="C446" s="38"/>
      <c r="D446" s="25">
        <v>3970.0300696304184</v>
      </c>
      <c r="E446" s="24">
        <v>17.5</v>
      </c>
      <c r="F446" s="23">
        <v>2039</v>
      </c>
    </row>
    <row r="447" spans="2:6" x14ac:dyDescent="0.2">
      <c r="B447" s="22">
        <v>435</v>
      </c>
      <c r="C447" s="38"/>
      <c r="D447" s="25">
        <v>2497.2642749132719</v>
      </c>
      <c r="E447" s="24">
        <v>2.5</v>
      </c>
      <c r="F447" s="23">
        <v>2024</v>
      </c>
    </row>
    <row r="448" spans="2:6" x14ac:dyDescent="0.2">
      <c r="B448" s="22">
        <v>436</v>
      </c>
      <c r="C448" s="38"/>
      <c r="D448" s="25">
        <v>551.47523979045855</v>
      </c>
      <c r="E448" s="24">
        <v>0</v>
      </c>
      <c r="F448" s="23">
        <v>2014</v>
      </c>
    </row>
    <row r="449" spans="2:6" x14ac:dyDescent="0.2">
      <c r="B449" s="22">
        <v>437</v>
      </c>
      <c r="C449" s="38"/>
      <c r="D449" s="25">
        <v>163229.3548541849</v>
      </c>
      <c r="E449" s="24">
        <v>43.5</v>
      </c>
      <c r="F449" s="23">
        <v>2065</v>
      </c>
    </row>
    <row r="450" spans="2:6" x14ac:dyDescent="0.2">
      <c r="B450" s="22">
        <v>438</v>
      </c>
      <c r="C450" s="38"/>
      <c r="D450" s="25">
        <v>52579.702491568867</v>
      </c>
      <c r="E450" s="24">
        <v>33.5</v>
      </c>
      <c r="F450" s="23">
        <v>2055</v>
      </c>
    </row>
    <row r="451" spans="2:6" x14ac:dyDescent="0.2">
      <c r="B451" s="22">
        <v>439</v>
      </c>
      <c r="C451" s="38"/>
      <c r="D451" s="25">
        <v>8556.6256347441958</v>
      </c>
      <c r="E451" s="24">
        <v>23.5</v>
      </c>
      <c r="F451" s="23">
        <v>2045</v>
      </c>
    </row>
    <row r="452" spans="2:6" x14ac:dyDescent="0.2">
      <c r="B452" s="22">
        <v>440</v>
      </c>
      <c r="C452" s="38"/>
      <c r="D452" s="25">
        <v>2538.2071388740151</v>
      </c>
      <c r="E452" s="24">
        <v>18.5</v>
      </c>
      <c r="F452" s="23">
        <v>2040</v>
      </c>
    </row>
    <row r="453" spans="2:6" x14ac:dyDescent="0.2">
      <c r="B453" s="22">
        <v>441</v>
      </c>
      <c r="C453" s="38"/>
      <c r="D453" s="25">
        <v>2358.52877522368</v>
      </c>
      <c r="E453" s="24">
        <v>3.5</v>
      </c>
      <c r="F453" s="23">
        <v>2025</v>
      </c>
    </row>
    <row r="454" spans="2:6" x14ac:dyDescent="0.2">
      <c r="B454" s="22">
        <v>442</v>
      </c>
      <c r="C454" s="38"/>
      <c r="D454" s="25">
        <v>257.60068337023358</v>
      </c>
      <c r="E454" s="24">
        <v>0</v>
      </c>
      <c r="F454" s="23">
        <v>2015</v>
      </c>
    </row>
    <row r="455" spans="2:6" x14ac:dyDescent="0.2">
      <c r="B455" s="22">
        <v>443</v>
      </c>
      <c r="C455" s="38"/>
      <c r="D455" s="25">
        <v>28843.994692432345</v>
      </c>
      <c r="E455" s="24">
        <v>0.5</v>
      </c>
      <c r="F455" s="23">
        <v>2022</v>
      </c>
    </row>
    <row r="456" spans="2:6" x14ac:dyDescent="0.2">
      <c r="B456" s="22">
        <v>444</v>
      </c>
      <c r="C456" s="38"/>
      <c r="D456" s="25">
        <v>145379.1221050797</v>
      </c>
      <c r="E456" s="24">
        <v>35.5</v>
      </c>
      <c r="F456" s="23">
        <v>2057</v>
      </c>
    </row>
    <row r="457" spans="2:6" x14ac:dyDescent="0.2">
      <c r="B457" s="22">
        <v>445</v>
      </c>
      <c r="C457" s="38"/>
      <c r="D457" s="25">
        <v>249514271.64936405</v>
      </c>
      <c r="E457" s="24">
        <v>6.9258463969154036</v>
      </c>
      <c r="F457" s="23">
        <v>2028</v>
      </c>
    </row>
    <row r="458" spans="2:6" x14ac:dyDescent="0.2">
      <c r="B458" s="22">
        <v>446</v>
      </c>
      <c r="C458" s="38"/>
      <c r="D458" s="25">
        <v>13585160.655449275</v>
      </c>
      <c r="E458" s="24">
        <v>29.5</v>
      </c>
      <c r="F458" s="23">
        <v>2051</v>
      </c>
    </row>
    <row r="459" spans="2:6" x14ac:dyDescent="0.2">
      <c r="B459" s="22">
        <v>447</v>
      </c>
      <c r="C459" s="38"/>
      <c r="D459" s="25">
        <v>6635267.9217744581</v>
      </c>
      <c r="E459" s="24">
        <v>19.5</v>
      </c>
      <c r="F459" s="23">
        <v>2041</v>
      </c>
    </row>
    <row r="460" spans="2:6" x14ac:dyDescent="0.2">
      <c r="B460" s="22">
        <v>448</v>
      </c>
      <c r="C460" s="38"/>
      <c r="D460" s="25">
        <v>482249.9580375012</v>
      </c>
      <c r="E460" s="24">
        <v>9.5</v>
      </c>
      <c r="F460" s="23">
        <v>2031</v>
      </c>
    </row>
    <row r="461" spans="2:6" x14ac:dyDescent="0.2">
      <c r="B461" s="22">
        <v>449</v>
      </c>
      <c r="C461" s="38"/>
      <c r="D461" s="25">
        <v>97851.854502717993</v>
      </c>
      <c r="E461" s="24">
        <v>4.5</v>
      </c>
      <c r="F461" s="23">
        <v>2026</v>
      </c>
    </row>
    <row r="462" spans="2:6" x14ac:dyDescent="0.2">
      <c r="B462" s="22">
        <v>450</v>
      </c>
      <c r="C462" s="38"/>
      <c r="D462" s="25">
        <v>-7.5101780330210431E-12</v>
      </c>
      <c r="E462" s="24">
        <v>0</v>
      </c>
      <c r="F462" s="23">
        <v>2011</v>
      </c>
    </row>
    <row r="463" spans="2:6" x14ac:dyDescent="0.2">
      <c r="B463" s="22">
        <v>451</v>
      </c>
      <c r="C463" s="38"/>
      <c r="D463" s="25">
        <v>-20340.175589133127</v>
      </c>
      <c r="E463" s="24">
        <v>0</v>
      </c>
      <c r="F463" s="23">
        <v>2011</v>
      </c>
    </row>
    <row r="464" spans="2:6" x14ac:dyDescent="0.2">
      <c r="B464" s="22">
        <v>452</v>
      </c>
      <c r="C464" s="38"/>
      <c r="D464" s="25">
        <v>52388.974151492352</v>
      </c>
      <c r="E464" s="24">
        <v>0</v>
      </c>
      <c r="F464" s="23">
        <v>2011</v>
      </c>
    </row>
    <row r="465" spans="2:6" x14ac:dyDescent="0.2">
      <c r="B465" s="22">
        <v>453</v>
      </c>
      <c r="C465" s="38"/>
      <c r="D465" s="25">
        <v>8809412.0377207771</v>
      </c>
      <c r="E465" s="24">
        <v>30.5</v>
      </c>
      <c r="F465" s="23">
        <v>2052</v>
      </c>
    </row>
    <row r="466" spans="2:6" x14ac:dyDescent="0.2">
      <c r="B466" s="22">
        <v>454</v>
      </c>
      <c r="C466" s="38"/>
      <c r="D466" s="25">
        <v>4993297.5657777116</v>
      </c>
      <c r="E466" s="24">
        <v>20.5</v>
      </c>
      <c r="F466" s="23">
        <v>2042</v>
      </c>
    </row>
    <row r="467" spans="2:6" x14ac:dyDescent="0.2">
      <c r="B467" s="22">
        <v>455</v>
      </c>
      <c r="C467" s="38"/>
      <c r="D467" s="25">
        <v>385525.81425878883</v>
      </c>
      <c r="E467" s="24">
        <v>10.5</v>
      </c>
      <c r="F467" s="23">
        <v>2032</v>
      </c>
    </row>
    <row r="468" spans="2:6" x14ac:dyDescent="0.2">
      <c r="B468" s="22">
        <v>456</v>
      </c>
      <c r="C468" s="38"/>
      <c r="D468" s="25">
        <v>79216.249464255292</v>
      </c>
      <c r="E468" s="24">
        <v>5.5</v>
      </c>
      <c r="F468" s="23">
        <v>2027</v>
      </c>
    </row>
    <row r="469" spans="2:6" x14ac:dyDescent="0.2">
      <c r="B469" s="22">
        <v>457</v>
      </c>
      <c r="C469" s="38"/>
      <c r="D469" s="25">
        <v>3.4131469089084777E-9</v>
      </c>
      <c r="E469" s="24">
        <v>0</v>
      </c>
      <c r="F469" s="23">
        <v>2012</v>
      </c>
    </row>
    <row r="470" spans="2:6" x14ac:dyDescent="0.2">
      <c r="B470" s="22">
        <v>458</v>
      </c>
      <c r="C470" s="38"/>
      <c r="D470" s="25">
        <v>1.89577056493207E-2</v>
      </c>
      <c r="E470" s="24">
        <v>0</v>
      </c>
      <c r="F470" s="23">
        <v>2011</v>
      </c>
    </row>
    <row r="471" spans="2:6" x14ac:dyDescent="0.2">
      <c r="B471" s="22">
        <v>459</v>
      </c>
      <c r="C471" s="38"/>
      <c r="D471" s="25">
        <v>41706.952525085129</v>
      </c>
      <c r="E471" s="24">
        <v>0</v>
      </c>
      <c r="F471" s="23">
        <v>2011</v>
      </c>
    </row>
    <row r="472" spans="2:6" x14ac:dyDescent="0.2">
      <c r="B472" s="22">
        <v>460</v>
      </c>
      <c r="C472" s="38"/>
      <c r="D472" s="25">
        <v>7599458.6148267016</v>
      </c>
      <c r="E472" s="24">
        <v>31.5</v>
      </c>
      <c r="F472" s="23">
        <v>2053</v>
      </c>
    </row>
    <row r="473" spans="2:6" x14ac:dyDescent="0.2">
      <c r="B473" s="22">
        <v>461</v>
      </c>
      <c r="C473" s="38"/>
      <c r="D473" s="25">
        <v>5585459.9260848779</v>
      </c>
      <c r="E473" s="24">
        <v>21.5</v>
      </c>
      <c r="F473" s="23">
        <v>2043</v>
      </c>
    </row>
    <row r="474" spans="2:6" x14ac:dyDescent="0.2">
      <c r="B474" s="22">
        <v>462</v>
      </c>
      <c r="C474" s="38"/>
      <c r="D474" s="25">
        <v>264129.74348102114</v>
      </c>
      <c r="E474" s="24">
        <v>11.5</v>
      </c>
      <c r="F474" s="23">
        <v>2033</v>
      </c>
    </row>
    <row r="475" spans="2:6" x14ac:dyDescent="0.2">
      <c r="B475" s="22">
        <v>463</v>
      </c>
      <c r="C475" s="38"/>
      <c r="D475" s="25">
        <v>235267.41608661192</v>
      </c>
      <c r="E475" s="24">
        <v>6.5</v>
      </c>
      <c r="F475" s="23">
        <v>2028</v>
      </c>
    </row>
    <row r="476" spans="2:6" x14ac:dyDescent="0.2">
      <c r="B476" s="22">
        <v>464</v>
      </c>
      <c r="C476" s="38"/>
      <c r="D476" s="25">
        <v>8.5412721224349638E-11</v>
      </c>
      <c r="E476" s="24">
        <v>0</v>
      </c>
      <c r="F476" s="23">
        <v>2013</v>
      </c>
    </row>
    <row r="477" spans="2:6" x14ac:dyDescent="0.2">
      <c r="B477" s="22">
        <v>465</v>
      </c>
      <c r="C477" s="38"/>
      <c r="D477" s="25">
        <v>-3.2463201887534957E-10</v>
      </c>
      <c r="E477" s="24">
        <v>0</v>
      </c>
      <c r="F477" s="23">
        <v>2011</v>
      </c>
    </row>
    <row r="478" spans="2:6" x14ac:dyDescent="0.2">
      <c r="B478" s="22">
        <v>466</v>
      </c>
      <c r="C478" s="38"/>
      <c r="D478" s="25">
        <v>10173023.229170773</v>
      </c>
      <c r="E478" s="24">
        <v>32.5</v>
      </c>
      <c r="F478" s="23">
        <v>2054</v>
      </c>
    </row>
    <row r="479" spans="2:6" x14ac:dyDescent="0.2">
      <c r="B479" s="22">
        <v>467</v>
      </c>
      <c r="C479" s="38"/>
      <c r="D479" s="25">
        <v>2721198.4867725465</v>
      </c>
      <c r="E479" s="24">
        <v>22.5</v>
      </c>
      <c r="F479" s="23">
        <v>2044</v>
      </c>
    </row>
    <row r="480" spans="2:6" x14ac:dyDescent="0.2">
      <c r="B480" s="22">
        <v>468</v>
      </c>
      <c r="C480" s="38"/>
      <c r="D480" s="25">
        <v>1281.8149999747548</v>
      </c>
      <c r="E480" s="24">
        <v>12.5</v>
      </c>
      <c r="F480" s="23">
        <v>2034</v>
      </c>
    </row>
    <row r="481" spans="2:6" x14ac:dyDescent="0.2">
      <c r="B481" s="22">
        <v>469</v>
      </c>
      <c r="C481" s="38"/>
      <c r="D481" s="25">
        <v>573718.44931590417</v>
      </c>
      <c r="E481" s="24">
        <v>7.5</v>
      </c>
      <c r="F481" s="23">
        <v>2029</v>
      </c>
    </row>
    <row r="482" spans="2:6" x14ac:dyDescent="0.2">
      <c r="B482" s="22">
        <v>470</v>
      </c>
      <c r="C482" s="38"/>
      <c r="D482" s="25">
        <v>1.5114008812528215E-10</v>
      </c>
      <c r="E482" s="24">
        <v>0</v>
      </c>
      <c r="F482" s="23">
        <v>2014</v>
      </c>
    </row>
    <row r="483" spans="2:6" x14ac:dyDescent="0.2">
      <c r="B483" s="22">
        <v>471</v>
      </c>
      <c r="C483" s="38"/>
      <c r="D483" s="25">
        <v>4.5437298076868467E-10</v>
      </c>
      <c r="E483" s="24">
        <v>0</v>
      </c>
      <c r="F483" s="23">
        <v>2011</v>
      </c>
    </row>
    <row r="484" spans="2:6" x14ac:dyDescent="0.2">
      <c r="B484" s="22">
        <v>472</v>
      </c>
      <c r="C484" s="38"/>
      <c r="D484" s="25">
        <v>5961295.2138696983</v>
      </c>
      <c r="E484" s="24">
        <v>33.5</v>
      </c>
      <c r="F484" s="23">
        <v>2055</v>
      </c>
    </row>
    <row r="485" spans="2:6" x14ac:dyDescent="0.2">
      <c r="B485" s="22">
        <v>473</v>
      </c>
      <c r="C485" s="38"/>
      <c r="D485" s="25">
        <v>5167804.8606599607</v>
      </c>
      <c r="E485" s="24">
        <v>23.5</v>
      </c>
      <c r="F485" s="23">
        <v>2045</v>
      </c>
    </row>
    <row r="486" spans="2:6" x14ac:dyDescent="0.2">
      <c r="B486" s="22">
        <v>474</v>
      </c>
      <c r="C486" s="38"/>
      <c r="D486" s="25">
        <v>561003.34959724918</v>
      </c>
      <c r="E486" s="24">
        <v>8.5</v>
      </c>
      <c r="F486" s="23">
        <v>2030</v>
      </c>
    </row>
    <row r="487" spans="2:6" x14ac:dyDescent="0.2">
      <c r="B487" s="22">
        <v>475</v>
      </c>
      <c r="C487" s="38"/>
      <c r="D487" s="25">
        <v>6.1038857893222334E-11</v>
      </c>
      <c r="E487" s="24">
        <v>0</v>
      </c>
      <c r="F487" s="23">
        <v>2015</v>
      </c>
    </row>
    <row r="488" spans="2:6" x14ac:dyDescent="0.2">
      <c r="B488" s="22">
        <v>476</v>
      </c>
      <c r="C488" s="38"/>
      <c r="D488" s="25">
        <v>3.0491322814065441E-11</v>
      </c>
      <c r="E488" s="24">
        <v>0</v>
      </c>
      <c r="F488" s="23">
        <v>2011</v>
      </c>
    </row>
    <row r="489" spans="2:6" x14ac:dyDescent="0.2">
      <c r="B489" s="22">
        <v>477</v>
      </c>
      <c r="C489" s="38"/>
      <c r="D489" s="25">
        <v>6793475.820084203</v>
      </c>
      <c r="E489" s="24">
        <v>34.5</v>
      </c>
      <c r="F489" s="23">
        <v>2056</v>
      </c>
    </row>
    <row r="490" spans="2:6" x14ac:dyDescent="0.2">
      <c r="B490" s="22">
        <v>478</v>
      </c>
      <c r="C490" s="38"/>
      <c r="D490" s="25">
        <v>4112427.8391254302</v>
      </c>
      <c r="E490" s="24">
        <v>24.5</v>
      </c>
      <c r="F490" s="23">
        <v>2046</v>
      </c>
    </row>
    <row r="491" spans="2:6" x14ac:dyDescent="0.2">
      <c r="B491" s="22">
        <v>479</v>
      </c>
      <c r="C491" s="38"/>
      <c r="D491" s="25">
        <v>563165.98212724389</v>
      </c>
      <c r="E491" s="24">
        <v>9.5</v>
      </c>
      <c r="F491" s="23">
        <v>2031</v>
      </c>
    </row>
    <row r="492" spans="2:6" x14ac:dyDescent="0.2">
      <c r="B492" s="22">
        <v>480</v>
      </c>
      <c r="C492" s="38"/>
      <c r="D492" s="25">
        <v>-3.1253895490641225E-11</v>
      </c>
      <c r="E492" s="24">
        <v>0</v>
      </c>
      <c r="F492" s="23">
        <v>2016</v>
      </c>
    </row>
    <row r="493" spans="2:6" x14ac:dyDescent="0.2">
      <c r="B493" s="22">
        <v>481</v>
      </c>
      <c r="C493" s="38"/>
      <c r="D493" s="25">
        <v>6.8664484873335264E-11</v>
      </c>
      <c r="E493" s="24">
        <v>0</v>
      </c>
      <c r="F493" s="23">
        <v>2011</v>
      </c>
    </row>
    <row r="494" spans="2:6" x14ac:dyDescent="0.2">
      <c r="B494" s="22">
        <v>482</v>
      </c>
      <c r="C494" s="38"/>
      <c r="D494" s="25">
        <v>7565204.2847601958</v>
      </c>
      <c r="E494" s="24">
        <v>35.5</v>
      </c>
      <c r="F494" s="23">
        <v>2057</v>
      </c>
    </row>
    <row r="495" spans="2:6" x14ac:dyDescent="0.2">
      <c r="B495" s="22">
        <v>483</v>
      </c>
      <c r="C495" s="38"/>
      <c r="D495" s="25">
        <v>4894216.1768463142</v>
      </c>
      <c r="E495" s="24">
        <v>25.5</v>
      </c>
      <c r="F495" s="23">
        <v>2047</v>
      </c>
    </row>
    <row r="496" spans="2:6" x14ac:dyDescent="0.2">
      <c r="B496" s="22">
        <v>484</v>
      </c>
      <c r="C496" s="38"/>
      <c r="D496" s="25">
        <v>-3441.7217936804846</v>
      </c>
      <c r="E496" s="24">
        <v>15.5</v>
      </c>
      <c r="F496" s="23">
        <v>2037</v>
      </c>
    </row>
    <row r="497" spans="2:6" x14ac:dyDescent="0.2">
      <c r="B497" s="22">
        <v>485</v>
      </c>
      <c r="C497" s="38"/>
      <c r="D497" s="25">
        <v>616997.53206950705</v>
      </c>
      <c r="E497" s="24">
        <v>10.5</v>
      </c>
      <c r="F497" s="23">
        <v>2032</v>
      </c>
    </row>
    <row r="498" spans="2:6" x14ac:dyDescent="0.2">
      <c r="B498" s="22">
        <v>486</v>
      </c>
      <c r="C498" s="38"/>
      <c r="D498" s="25">
        <v>2.0016615793312665E-10</v>
      </c>
      <c r="E498" s="24">
        <v>0</v>
      </c>
      <c r="F498" s="23">
        <v>2017</v>
      </c>
    </row>
    <row r="499" spans="2:6" x14ac:dyDescent="0.2">
      <c r="B499" s="22">
        <v>487</v>
      </c>
      <c r="C499" s="38"/>
      <c r="D499" s="25">
        <v>2.3423557217999353E-10</v>
      </c>
      <c r="E499" s="24">
        <v>0</v>
      </c>
      <c r="F499" s="23">
        <v>2012</v>
      </c>
    </row>
    <row r="500" spans="2:6" x14ac:dyDescent="0.2">
      <c r="B500" s="22">
        <v>488</v>
      </c>
      <c r="C500" s="38"/>
      <c r="D500" s="25">
        <v>10254683.728602827</v>
      </c>
      <c r="E500" s="24">
        <v>36.5</v>
      </c>
      <c r="F500" s="23">
        <v>2058</v>
      </c>
    </row>
    <row r="501" spans="2:6" x14ac:dyDescent="0.2">
      <c r="B501" s="22">
        <v>489</v>
      </c>
      <c r="C501" s="38"/>
      <c r="D501" s="25">
        <v>10162548.026350155</v>
      </c>
      <c r="E501" s="24">
        <v>26.5</v>
      </c>
      <c r="F501" s="23">
        <v>2048</v>
      </c>
    </row>
    <row r="502" spans="2:6" x14ac:dyDescent="0.2">
      <c r="B502" s="22">
        <v>490</v>
      </c>
      <c r="C502" s="38"/>
      <c r="D502" s="25">
        <v>-3061.128944736929</v>
      </c>
      <c r="E502" s="24">
        <v>16.5</v>
      </c>
      <c r="F502" s="23">
        <v>2038</v>
      </c>
    </row>
    <row r="503" spans="2:6" x14ac:dyDescent="0.2">
      <c r="B503" s="22">
        <v>491</v>
      </c>
      <c r="C503" s="38"/>
      <c r="D503" s="25">
        <v>355568.86937817209</v>
      </c>
      <c r="E503" s="24">
        <v>11.5</v>
      </c>
      <c r="F503" s="23">
        <v>2033</v>
      </c>
    </row>
    <row r="504" spans="2:6" x14ac:dyDescent="0.2">
      <c r="B504" s="22">
        <v>492</v>
      </c>
      <c r="C504" s="38"/>
      <c r="D504" s="25">
        <v>-29.172422966275349</v>
      </c>
      <c r="E504" s="24">
        <v>6.5</v>
      </c>
      <c r="F504" s="23">
        <v>2028</v>
      </c>
    </row>
    <row r="505" spans="2:6" x14ac:dyDescent="0.2">
      <c r="B505" s="22">
        <v>493</v>
      </c>
      <c r="C505" s="38"/>
      <c r="D505" s="25">
        <v>-6.1521720839664328E-11</v>
      </c>
      <c r="E505" s="24">
        <v>0</v>
      </c>
      <c r="F505" s="23">
        <v>2018</v>
      </c>
    </row>
    <row r="506" spans="2:6" x14ac:dyDescent="0.2">
      <c r="B506" s="22">
        <v>494</v>
      </c>
      <c r="C506" s="38"/>
      <c r="D506" s="25">
        <v>6.5419793933806347E-11</v>
      </c>
      <c r="E506" s="24">
        <v>0</v>
      </c>
      <c r="F506" s="23">
        <v>2013</v>
      </c>
    </row>
    <row r="507" spans="2:6" x14ac:dyDescent="0.2">
      <c r="B507" s="22">
        <v>495</v>
      </c>
      <c r="C507" s="38"/>
      <c r="D507" s="25">
        <v>8577254.8106479421</v>
      </c>
      <c r="E507" s="24">
        <v>37.5</v>
      </c>
      <c r="F507" s="23">
        <v>2059</v>
      </c>
    </row>
    <row r="508" spans="2:6" x14ac:dyDescent="0.2">
      <c r="B508" s="22">
        <v>496</v>
      </c>
      <c r="C508" s="38"/>
      <c r="D508" s="25">
        <v>4706825.857834138</v>
      </c>
      <c r="E508" s="24">
        <v>27.5</v>
      </c>
      <c r="F508" s="23">
        <v>2049</v>
      </c>
    </row>
    <row r="509" spans="2:6" x14ac:dyDescent="0.2">
      <c r="B509" s="22">
        <v>497</v>
      </c>
      <c r="C509" s="38"/>
      <c r="D509" s="25">
        <v>-80035.535013176326</v>
      </c>
      <c r="E509" s="24">
        <v>17.5</v>
      </c>
      <c r="F509" s="23">
        <v>2039</v>
      </c>
    </row>
    <row r="510" spans="2:6" x14ac:dyDescent="0.2">
      <c r="B510" s="22">
        <v>498</v>
      </c>
      <c r="C510" s="38"/>
      <c r="D510" s="25">
        <v>670632.14336449699</v>
      </c>
      <c r="E510" s="24">
        <v>12.5</v>
      </c>
      <c r="F510" s="23">
        <v>2034</v>
      </c>
    </row>
    <row r="511" spans="2:6" x14ac:dyDescent="0.2">
      <c r="B511" s="22">
        <v>499</v>
      </c>
      <c r="C511" s="38"/>
      <c r="D511" s="25">
        <v>23237.488898912445</v>
      </c>
      <c r="E511" s="24">
        <v>7.5</v>
      </c>
      <c r="F511" s="23">
        <v>2029</v>
      </c>
    </row>
    <row r="512" spans="2:6" x14ac:dyDescent="0.2">
      <c r="B512" s="22">
        <v>500</v>
      </c>
      <c r="C512" s="38"/>
      <c r="D512" s="25">
        <v>1.9886853700695014E-11</v>
      </c>
      <c r="E512" s="24">
        <v>0</v>
      </c>
      <c r="F512" s="23">
        <v>2014</v>
      </c>
    </row>
    <row r="513" spans="2:6" x14ac:dyDescent="0.2">
      <c r="B513" s="22">
        <v>501</v>
      </c>
      <c r="C513" s="38"/>
      <c r="D513" s="25">
        <v>13865622.991975769</v>
      </c>
      <c r="E513" s="24">
        <v>38.5</v>
      </c>
      <c r="F513" s="23">
        <v>2060</v>
      </c>
    </row>
    <row r="514" spans="2:6" x14ac:dyDescent="0.2">
      <c r="B514" s="22">
        <v>502</v>
      </c>
      <c r="C514" s="38"/>
      <c r="D514" s="25">
        <v>6222279.6858104095</v>
      </c>
      <c r="E514" s="24">
        <v>28.5</v>
      </c>
      <c r="F514" s="23">
        <v>2050</v>
      </c>
    </row>
    <row r="515" spans="2:6" x14ac:dyDescent="0.2">
      <c r="B515" s="22">
        <v>503</v>
      </c>
      <c r="C515" s="38"/>
      <c r="D515" s="25">
        <v>16.612443655572974</v>
      </c>
      <c r="E515" s="24">
        <v>18.5</v>
      </c>
      <c r="F515" s="23">
        <v>2040</v>
      </c>
    </row>
    <row r="516" spans="2:6" x14ac:dyDescent="0.2">
      <c r="B516" s="22">
        <v>504</v>
      </c>
      <c r="C516" s="38"/>
      <c r="D516" s="25">
        <v>1156877.4699178673</v>
      </c>
      <c r="E516" s="24">
        <v>13.5</v>
      </c>
      <c r="F516" s="23">
        <v>2035</v>
      </c>
    </row>
    <row r="517" spans="2:6" x14ac:dyDescent="0.2">
      <c r="B517" s="22">
        <v>505</v>
      </c>
      <c r="C517" s="38"/>
      <c r="D517" s="25">
        <v>35971.806673401879</v>
      </c>
      <c r="E517" s="24">
        <v>8.5</v>
      </c>
      <c r="F517" s="23">
        <v>2030</v>
      </c>
    </row>
    <row r="518" spans="2:6" x14ac:dyDescent="0.2">
      <c r="B518" s="22">
        <v>506</v>
      </c>
      <c r="C518" s="38"/>
      <c r="D518" s="25">
        <v>1.4551915228366852E-11</v>
      </c>
      <c r="E518" s="24">
        <v>0</v>
      </c>
      <c r="F518" s="23">
        <v>2015</v>
      </c>
    </row>
    <row r="519" spans="2:6" x14ac:dyDescent="0.2">
      <c r="B519" s="22">
        <v>507</v>
      </c>
      <c r="C519" s="38"/>
      <c r="D519" s="25">
        <v>16484827.786243483</v>
      </c>
      <c r="E519" s="24">
        <v>39.5</v>
      </c>
      <c r="F519" s="23">
        <v>2061</v>
      </c>
    </row>
    <row r="520" spans="2:6" x14ac:dyDescent="0.2">
      <c r="B520" s="22">
        <v>508</v>
      </c>
      <c r="C520" s="38"/>
      <c r="D520" s="25">
        <v>5105454.6394224428</v>
      </c>
      <c r="E520" s="24">
        <v>29.5</v>
      </c>
      <c r="F520" s="23">
        <v>2051</v>
      </c>
    </row>
    <row r="521" spans="2:6" x14ac:dyDescent="0.2">
      <c r="B521" s="22">
        <v>509</v>
      </c>
      <c r="C521" s="38"/>
      <c r="D521" s="25">
        <v>321535.34647509176</v>
      </c>
      <c r="E521" s="24">
        <v>19.5</v>
      </c>
      <c r="F521" s="23">
        <v>2041</v>
      </c>
    </row>
    <row r="522" spans="2:6" x14ac:dyDescent="0.2">
      <c r="B522" s="22">
        <v>510</v>
      </c>
      <c r="C522" s="38"/>
      <c r="D522" s="25">
        <v>356539.47439335962</v>
      </c>
      <c r="E522" s="24">
        <v>14.5</v>
      </c>
      <c r="F522" s="23">
        <v>2036</v>
      </c>
    </row>
    <row r="523" spans="2:6" x14ac:dyDescent="0.2">
      <c r="B523" s="22">
        <v>511</v>
      </c>
      <c r="C523" s="38"/>
      <c r="D523" s="25">
        <v>33307.985086858243</v>
      </c>
      <c r="E523" s="24">
        <v>9.5</v>
      </c>
      <c r="F523" s="23">
        <v>2031</v>
      </c>
    </row>
    <row r="524" spans="2:6" x14ac:dyDescent="0.2">
      <c r="B524" s="22">
        <v>512</v>
      </c>
      <c r="C524" s="38"/>
      <c r="D524" s="25">
        <v>-6.9121597334742546E-11</v>
      </c>
      <c r="E524" s="24">
        <v>0</v>
      </c>
      <c r="F524" s="23">
        <v>2021</v>
      </c>
    </row>
    <row r="525" spans="2:6" x14ac:dyDescent="0.2">
      <c r="B525" s="22">
        <v>513</v>
      </c>
      <c r="C525" s="38"/>
      <c r="D525" s="25">
        <v>-2.1563012338260945E-10</v>
      </c>
      <c r="E525" s="24">
        <v>0</v>
      </c>
      <c r="F525" s="23">
        <v>2016</v>
      </c>
    </row>
    <row r="526" spans="2:6" x14ac:dyDescent="0.2">
      <c r="B526" s="22">
        <v>514</v>
      </c>
      <c r="C526" s="38"/>
      <c r="D526" s="25">
        <v>167387.65766995132</v>
      </c>
      <c r="E526" s="24">
        <v>0</v>
      </c>
      <c r="F526" s="23">
        <v>2011</v>
      </c>
    </row>
    <row r="527" spans="2:6" x14ac:dyDescent="0.2">
      <c r="B527" s="22">
        <v>515</v>
      </c>
      <c r="C527" s="38"/>
      <c r="D527" s="25">
        <v>11712527.646983504</v>
      </c>
      <c r="E527" s="24">
        <v>40.5</v>
      </c>
      <c r="F527" s="23">
        <v>2062</v>
      </c>
    </row>
    <row r="528" spans="2:6" x14ac:dyDescent="0.2">
      <c r="B528" s="22">
        <v>516</v>
      </c>
      <c r="C528" s="38"/>
      <c r="D528" s="25">
        <v>6971091.1625680029</v>
      </c>
      <c r="E528" s="24">
        <v>30.5</v>
      </c>
      <c r="F528" s="23">
        <v>2052</v>
      </c>
    </row>
    <row r="529" spans="2:6" x14ac:dyDescent="0.2">
      <c r="B529" s="22">
        <v>517</v>
      </c>
      <c r="C529" s="38"/>
      <c r="D529" s="25">
        <v>572194.46286095912</v>
      </c>
      <c r="E529" s="24">
        <v>20.5</v>
      </c>
      <c r="F529" s="23">
        <v>2042</v>
      </c>
    </row>
    <row r="530" spans="2:6" x14ac:dyDescent="0.2">
      <c r="B530" s="22">
        <v>518</v>
      </c>
      <c r="C530" s="38"/>
      <c r="D530" s="25">
        <v>566485.91886143107</v>
      </c>
      <c r="E530" s="24">
        <v>15.5</v>
      </c>
      <c r="F530" s="23">
        <v>2037</v>
      </c>
    </row>
    <row r="531" spans="2:6" x14ac:dyDescent="0.2">
      <c r="B531" s="22">
        <v>519</v>
      </c>
      <c r="C531" s="38"/>
      <c r="D531" s="25">
        <v>22772.188930861332</v>
      </c>
      <c r="E531" s="24">
        <v>10.5</v>
      </c>
      <c r="F531" s="23">
        <v>2032</v>
      </c>
    </row>
    <row r="532" spans="2:6" x14ac:dyDescent="0.2">
      <c r="B532" s="22">
        <v>520</v>
      </c>
      <c r="C532" s="38"/>
      <c r="D532" s="25">
        <v>104042.9274335606</v>
      </c>
      <c r="E532" s="24">
        <v>0.5</v>
      </c>
      <c r="F532" s="23">
        <v>2022</v>
      </c>
    </row>
    <row r="533" spans="2:6" x14ac:dyDescent="0.2">
      <c r="B533" s="22">
        <v>521</v>
      </c>
      <c r="C533" s="38"/>
      <c r="D533" s="25">
        <v>-7.4859629917703546E-10</v>
      </c>
      <c r="E533" s="24">
        <v>0</v>
      </c>
      <c r="F533" s="23">
        <v>2017</v>
      </c>
    </row>
    <row r="534" spans="2:6" x14ac:dyDescent="0.2">
      <c r="B534" s="22">
        <v>522</v>
      </c>
      <c r="C534" s="38"/>
      <c r="D534" s="25">
        <v>88836.898245081422</v>
      </c>
      <c r="E534" s="24">
        <v>0</v>
      </c>
      <c r="F534" s="23">
        <v>2012</v>
      </c>
    </row>
    <row r="535" spans="2:6" x14ac:dyDescent="0.2">
      <c r="B535" s="22">
        <v>523</v>
      </c>
      <c r="C535" s="38"/>
      <c r="D535" s="25">
        <v>11052372.795850009</v>
      </c>
      <c r="E535" s="24">
        <v>41.5</v>
      </c>
      <c r="F535" s="23">
        <v>2063</v>
      </c>
    </row>
    <row r="536" spans="2:6" x14ac:dyDescent="0.2">
      <c r="B536" s="22">
        <v>524</v>
      </c>
      <c r="C536" s="38"/>
      <c r="D536" s="25">
        <v>4894872.320776552</v>
      </c>
      <c r="E536" s="24">
        <v>31.5</v>
      </c>
      <c r="F536" s="23">
        <v>2053</v>
      </c>
    </row>
    <row r="537" spans="2:6" x14ac:dyDescent="0.2">
      <c r="B537" s="22">
        <v>525</v>
      </c>
      <c r="C537" s="38"/>
      <c r="D537" s="25">
        <v>33197.6398245499</v>
      </c>
      <c r="E537" s="24">
        <v>21.5</v>
      </c>
      <c r="F537" s="23">
        <v>2043</v>
      </c>
    </row>
    <row r="538" spans="2:6" x14ac:dyDescent="0.2">
      <c r="B538" s="22">
        <v>526</v>
      </c>
      <c r="C538" s="38"/>
      <c r="D538" s="25">
        <v>206234.40483446</v>
      </c>
      <c r="E538" s="24">
        <v>16.5</v>
      </c>
      <c r="F538" s="23">
        <v>2038</v>
      </c>
    </row>
    <row r="539" spans="2:6" x14ac:dyDescent="0.2">
      <c r="B539" s="22">
        <v>527</v>
      </c>
      <c r="C539" s="38"/>
      <c r="D539" s="25">
        <v>62298.836558259616</v>
      </c>
      <c r="E539" s="24">
        <v>11.5</v>
      </c>
      <c r="F539" s="23">
        <v>2033</v>
      </c>
    </row>
    <row r="540" spans="2:6" x14ac:dyDescent="0.2">
      <c r="B540" s="22">
        <v>528</v>
      </c>
      <c r="C540" s="38"/>
      <c r="D540" s="25">
        <v>5220.5857682367787</v>
      </c>
      <c r="E540" s="24">
        <v>1.5</v>
      </c>
      <c r="F540" s="23">
        <v>2023</v>
      </c>
    </row>
    <row r="541" spans="2:6" x14ac:dyDescent="0.2">
      <c r="B541" s="22">
        <v>529</v>
      </c>
      <c r="C541" s="38"/>
      <c r="D541" s="25">
        <v>5.4519872553646545E-10</v>
      </c>
      <c r="E541" s="24">
        <v>0</v>
      </c>
      <c r="F541" s="23">
        <v>2018</v>
      </c>
    </row>
    <row r="542" spans="2:6" x14ac:dyDescent="0.2">
      <c r="B542" s="22">
        <v>530</v>
      </c>
      <c r="C542" s="38"/>
      <c r="D542" s="25">
        <v>43422.465438939573</v>
      </c>
      <c r="E542" s="24">
        <v>0</v>
      </c>
      <c r="F542" s="23">
        <v>2013</v>
      </c>
    </row>
    <row r="543" spans="2:6" x14ac:dyDescent="0.2">
      <c r="B543" s="22">
        <v>531</v>
      </c>
      <c r="C543" s="38"/>
      <c r="D543" s="25">
        <v>8997097.5703891516</v>
      </c>
      <c r="E543" s="24">
        <v>42.5</v>
      </c>
      <c r="F543" s="23">
        <v>2064</v>
      </c>
    </row>
    <row r="544" spans="2:6" x14ac:dyDescent="0.2">
      <c r="B544" s="22">
        <v>532</v>
      </c>
      <c r="C544" s="38"/>
      <c r="D544" s="25">
        <v>2632142.0330309235</v>
      </c>
      <c r="E544" s="24">
        <v>32.5</v>
      </c>
      <c r="F544" s="23">
        <v>2054</v>
      </c>
    </row>
    <row r="545" spans="2:6" x14ac:dyDescent="0.2">
      <c r="B545" s="22">
        <v>533</v>
      </c>
      <c r="C545" s="38"/>
      <c r="D545" s="25">
        <v>5021.4780811453602</v>
      </c>
      <c r="E545" s="24">
        <v>22.5</v>
      </c>
      <c r="F545" s="23">
        <v>2044</v>
      </c>
    </row>
    <row r="546" spans="2:6" x14ac:dyDescent="0.2">
      <c r="B546" s="22">
        <v>534</v>
      </c>
      <c r="C546" s="38"/>
      <c r="D546" s="25">
        <v>245460.14830229012</v>
      </c>
      <c r="E546" s="24">
        <v>17.5</v>
      </c>
      <c r="F546" s="23">
        <v>2039</v>
      </c>
    </row>
    <row r="547" spans="2:6" x14ac:dyDescent="0.2">
      <c r="B547" s="22">
        <v>535</v>
      </c>
      <c r="C547" s="38"/>
      <c r="D547" s="25">
        <v>23266.181380244903</v>
      </c>
      <c r="E547" s="24">
        <v>12.5</v>
      </c>
      <c r="F547" s="23">
        <v>2034</v>
      </c>
    </row>
    <row r="548" spans="2:6" x14ac:dyDescent="0.2">
      <c r="B548" s="22">
        <v>536</v>
      </c>
      <c r="C548" s="38"/>
      <c r="D548" s="25">
        <v>196151.46330708964</v>
      </c>
      <c r="E548" s="24">
        <v>2.5</v>
      </c>
      <c r="F548" s="23">
        <v>2024</v>
      </c>
    </row>
    <row r="549" spans="2:6" x14ac:dyDescent="0.2">
      <c r="B549" s="22">
        <v>537</v>
      </c>
      <c r="C549" s="38"/>
      <c r="D549" s="25">
        <v>-4.8205070197582245E-10</v>
      </c>
      <c r="E549" s="24">
        <v>0</v>
      </c>
      <c r="F549" s="23">
        <v>2019</v>
      </c>
    </row>
    <row r="550" spans="2:6" x14ac:dyDescent="0.2">
      <c r="B550" s="22">
        <v>538</v>
      </c>
      <c r="C550" s="38"/>
      <c r="D550" s="25">
        <v>73188.047326896223</v>
      </c>
      <c r="E550" s="24">
        <v>0</v>
      </c>
      <c r="F550" s="23">
        <v>2014</v>
      </c>
    </row>
    <row r="551" spans="2:6" x14ac:dyDescent="0.2">
      <c r="B551" s="22">
        <v>539</v>
      </c>
      <c r="C551" s="38"/>
      <c r="D551" s="25">
        <v>5750469.4855881035</v>
      </c>
      <c r="E551" s="24">
        <v>43.5</v>
      </c>
      <c r="F551" s="23">
        <v>2065</v>
      </c>
    </row>
    <row r="552" spans="2:6" x14ac:dyDescent="0.2">
      <c r="B552" s="22">
        <v>540</v>
      </c>
      <c r="C552" s="38"/>
      <c r="D552" s="25">
        <v>2270281.0173385069</v>
      </c>
      <c r="E552" s="24">
        <v>33.5</v>
      </c>
      <c r="F552" s="23">
        <v>2055</v>
      </c>
    </row>
    <row r="553" spans="2:6" x14ac:dyDescent="0.2">
      <c r="B553" s="22">
        <v>541</v>
      </c>
      <c r="C553" s="38"/>
      <c r="D553" s="25">
        <v>11009.682526898046</v>
      </c>
      <c r="E553" s="24">
        <v>23.5</v>
      </c>
      <c r="F553" s="23">
        <v>2045</v>
      </c>
    </row>
    <row r="554" spans="2:6" x14ac:dyDescent="0.2">
      <c r="B554" s="22">
        <v>542</v>
      </c>
      <c r="C554" s="38"/>
      <c r="D554" s="25">
        <v>249059.42812588206</v>
      </c>
      <c r="E554" s="24">
        <v>18.5</v>
      </c>
      <c r="F554" s="23">
        <v>2040</v>
      </c>
    </row>
    <row r="555" spans="2:6" x14ac:dyDescent="0.2">
      <c r="B555" s="22">
        <v>543</v>
      </c>
      <c r="C555" s="38"/>
      <c r="D555" s="25">
        <v>28787.347072073317</v>
      </c>
      <c r="E555" s="24">
        <v>13.5</v>
      </c>
      <c r="F555" s="23">
        <v>2035</v>
      </c>
    </row>
    <row r="556" spans="2:6" x14ac:dyDescent="0.2">
      <c r="B556" s="22">
        <v>544</v>
      </c>
      <c r="C556" s="38"/>
      <c r="D556" s="25">
        <v>19872.515098793374</v>
      </c>
      <c r="E556" s="24">
        <v>3.5</v>
      </c>
      <c r="F556" s="23">
        <v>2025</v>
      </c>
    </row>
    <row r="557" spans="2:6" x14ac:dyDescent="0.2">
      <c r="B557" s="22">
        <v>545</v>
      </c>
      <c r="C557" s="38"/>
      <c r="D557" s="25">
        <v>-1.4002434909343718E-9</v>
      </c>
      <c r="E557" s="24">
        <v>0</v>
      </c>
      <c r="F557" s="23">
        <v>2020</v>
      </c>
    </row>
    <row r="558" spans="2:6" x14ac:dyDescent="0.2">
      <c r="B558" s="22">
        <v>546</v>
      </c>
      <c r="C558" s="38"/>
      <c r="D558" s="25">
        <v>29134.788858446816</v>
      </c>
      <c r="E558" s="24">
        <v>0</v>
      </c>
      <c r="F558" s="23">
        <v>2015</v>
      </c>
    </row>
    <row r="559" spans="2:6" x14ac:dyDescent="0.2">
      <c r="B559" s="22">
        <v>547</v>
      </c>
      <c r="C559" s="38"/>
      <c r="D559" s="25">
        <v>6450935.05393444</v>
      </c>
      <c r="E559" s="24">
        <v>44.5</v>
      </c>
      <c r="F559" s="23">
        <v>2066</v>
      </c>
    </row>
    <row r="560" spans="2:6" x14ac:dyDescent="0.2">
      <c r="B560" s="22">
        <v>548</v>
      </c>
      <c r="C560" s="38"/>
      <c r="D560" s="25">
        <v>4469296.4212897941</v>
      </c>
      <c r="E560" s="24">
        <v>34.5</v>
      </c>
      <c r="F560" s="23">
        <v>2056</v>
      </c>
    </row>
    <row r="561" spans="2:6" x14ac:dyDescent="0.2">
      <c r="B561" s="22">
        <v>549</v>
      </c>
      <c r="C561" s="38"/>
      <c r="D561" s="25">
        <v>6896.6659306761576</v>
      </c>
      <c r="E561" s="24">
        <v>24.5</v>
      </c>
      <c r="F561" s="23">
        <v>2046</v>
      </c>
    </row>
    <row r="562" spans="2:6" x14ac:dyDescent="0.2">
      <c r="B562" s="22">
        <v>550</v>
      </c>
      <c r="C562" s="38"/>
      <c r="D562" s="25">
        <v>358058.96603476815</v>
      </c>
      <c r="E562" s="24">
        <v>19.5</v>
      </c>
      <c r="F562" s="23">
        <v>2041</v>
      </c>
    </row>
    <row r="563" spans="2:6" x14ac:dyDescent="0.2">
      <c r="B563" s="22">
        <v>551</v>
      </c>
      <c r="C563" s="38"/>
      <c r="D563" s="25">
        <v>19845.682099332334</v>
      </c>
      <c r="E563" s="24">
        <v>14.5</v>
      </c>
      <c r="F563" s="23">
        <v>2036</v>
      </c>
    </row>
    <row r="564" spans="2:6" x14ac:dyDescent="0.2">
      <c r="B564" s="22">
        <v>552</v>
      </c>
      <c r="C564" s="38"/>
      <c r="D564" s="25">
        <v>60741.122428221861</v>
      </c>
      <c r="E564" s="24">
        <v>4.5</v>
      </c>
      <c r="F564" s="23">
        <v>2026</v>
      </c>
    </row>
    <row r="565" spans="2:6" x14ac:dyDescent="0.2">
      <c r="B565" s="22">
        <v>553</v>
      </c>
      <c r="C565" s="38"/>
      <c r="D565" s="25">
        <v>4.8894435167312622E-9</v>
      </c>
      <c r="E565" s="24">
        <v>0</v>
      </c>
      <c r="F565" s="23">
        <v>2021</v>
      </c>
    </row>
    <row r="566" spans="2:6" x14ac:dyDescent="0.2">
      <c r="B566" s="22">
        <v>554</v>
      </c>
      <c r="C566" s="38"/>
      <c r="D566" s="25">
        <v>36641.762720776082</v>
      </c>
      <c r="E566" s="24">
        <v>0</v>
      </c>
      <c r="F566" s="23">
        <v>2016</v>
      </c>
    </row>
    <row r="567" spans="2:6" x14ac:dyDescent="0.2">
      <c r="B567" s="22">
        <v>555</v>
      </c>
      <c r="C567" s="38"/>
      <c r="D567" s="25">
        <v>6187533.3642310798</v>
      </c>
      <c r="E567" s="24">
        <v>45.5</v>
      </c>
      <c r="F567" s="23">
        <v>2067</v>
      </c>
    </row>
    <row r="568" spans="2:6" x14ac:dyDescent="0.2">
      <c r="B568" s="22">
        <v>556</v>
      </c>
      <c r="C568" s="38"/>
      <c r="D568" s="25">
        <v>3058944.5940464512</v>
      </c>
      <c r="E568" s="24">
        <v>35.5</v>
      </c>
      <c r="F568" s="23">
        <v>2057</v>
      </c>
    </row>
    <row r="569" spans="2:6" x14ac:dyDescent="0.2">
      <c r="B569" s="22">
        <v>557</v>
      </c>
      <c r="C569" s="38"/>
      <c r="D569" s="25">
        <v>6266.4352852404409</v>
      </c>
      <c r="E569" s="24">
        <v>25.5</v>
      </c>
      <c r="F569" s="23">
        <v>2047</v>
      </c>
    </row>
    <row r="570" spans="2:6" x14ac:dyDescent="0.2">
      <c r="B570" s="22">
        <v>558</v>
      </c>
      <c r="C570" s="38"/>
      <c r="D570" s="25">
        <v>464282.71877933387</v>
      </c>
      <c r="E570" s="24">
        <v>20.5</v>
      </c>
      <c r="F570" s="23">
        <v>2042</v>
      </c>
    </row>
    <row r="571" spans="2:6" x14ac:dyDescent="0.2">
      <c r="B571" s="22">
        <v>559</v>
      </c>
      <c r="C571" s="38"/>
      <c r="D571" s="25">
        <v>32037.56553176092</v>
      </c>
      <c r="E571" s="24">
        <v>15.5</v>
      </c>
      <c r="F571" s="23">
        <v>2037</v>
      </c>
    </row>
    <row r="572" spans="2:6" x14ac:dyDescent="0.2">
      <c r="B572" s="22">
        <v>560</v>
      </c>
      <c r="C572" s="38"/>
      <c r="D572" s="25">
        <v>37998.206330055604</v>
      </c>
      <c r="E572" s="24">
        <v>5.5</v>
      </c>
      <c r="F572" s="23">
        <v>2027</v>
      </c>
    </row>
    <row r="573" spans="2:6" x14ac:dyDescent="0.2">
      <c r="B573" s="22">
        <v>561</v>
      </c>
      <c r="C573" s="38"/>
      <c r="D573" s="25">
        <v>106489.86515020067</v>
      </c>
      <c r="E573" s="24">
        <v>0.5</v>
      </c>
      <c r="F573" s="23">
        <v>2022</v>
      </c>
    </row>
    <row r="574" spans="2:6" x14ac:dyDescent="0.2">
      <c r="B574" s="22">
        <v>562</v>
      </c>
      <c r="C574" s="38"/>
      <c r="D574" s="25">
        <v>17985.013999880699</v>
      </c>
      <c r="E574" s="24">
        <v>0</v>
      </c>
      <c r="F574" s="23">
        <v>2017</v>
      </c>
    </row>
    <row r="575" spans="2:6" x14ac:dyDescent="0.2">
      <c r="B575" s="22">
        <v>563</v>
      </c>
      <c r="C575" s="38"/>
      <c r="D575" s="25">
        <v>6173160.251564458</v>
      </c>
      <c r="E575" s="24">
        <v>46.5</v>
      </c>
      <c r="F575" s="23">
        <v>2068</v>
      </c>
    </row>
    <row r="576" spans="2:6" x14ac:dyDescent="0.2">
      <c r="B576" s="22">
        <v>564</v>
      </c>
      <c r="C576" s="38"/>
      <c r="D576" s="25">
        <v>2332131.714598693</v>
      </c>
      <c r="E576" s="24">
        <v>36.5</v>
      </c>
      <c r="F576" s="23">
        <v>2058</v>
      </c>
    </row>
    <row r="577" spans="2:6" x14ac:dyDescent="0.2">
      <c r="B577" s="22">
        <v>565</v>
      </c>
      <c r="C577" s="38"/>
      <c r="D577" s="25">
        <v>125777.30184389697</v>
      </c>
      <c r="E577" s="24">
        <v>26.5</v>
      </c>
      <c r="F577" s="23">
        <v>2048</v>
      </c>
    </row>
    <row r="578" spans="2:6" x14ac:dyDescent="0.2">
      <c r="B578" s="22">
        <v>566</v>
      </c>
      <c r="C578" s="38"/>
      <c r="D578" s="25">
        <v>127462.58771526115</v>
      </c>
      <c r="E578" s="24">
        <v>21.5</v>
      </c>
      <c r="F578" s="23">
        <v>2043</v>
      </c>
    </row>
    <row r="579" spans="2:6" x14ac:dyDescent="0.2">
      <c r="B579" s="22">
        <v>567</v>
      </c>
      <c r="C579" s="38"/>
      <c r="D579" s="25">
        <v>25522.690422450542</v>
      </c>
      <c r="E579" s="24">
        <v>16.5</v>
      </c>
      <c r="F579" s="23">
        <v>2038</v>
      </c>
    </row>
    <row r="580" spans="2:6" x14ac:dyDescent="0.2">
      <c r="B580" s="22">
        <v>568</v>
      </c>
      <c r="C580" s="38"/>
      <c r="D580" s="25">
        <v>39498.807521608425</v>
      </c>
      <c r="E580" s="24">
        <v>6.5</v>
      </c>
      <c r="F580" s="23">
        <v>2028</v>
      </c>
    </row>
    <row r="581" spans="2:6" x14ac:dyDescent="0.2">
      <c r="B581" s="22">
        <v>569</v>
      </c>
      <c r="C581" s="38"/>
      <c r="D581" s="25">
        <v>252985.04714061599</v>
      </c>
      <c r="E581" s="24">
        <v>1.5</v>
      </c>
      <c r="F581" s="23">
        <v>2023</v>
      </c>
    </row>
    <row r="582" spans="2:6" x14ac:dyDescent="0.2">
      <c r="B582" s="22">
        <v>570</v>
      </c>
      <c r="C582" s="38"/>
      <c r="D582" s="25">
        <v>12217.387413749675</v>
      </c>
      <c r="E582" s="24">
        <v>0</v>
      </c>
      <c r="F582" s="23">
        <v>2018</v>
      </c>
    </row>
    <row r="583" spans="2:6" x14ac:dyDescent="0.2">
      <c r="B583" s="22">
        <v>571</v>
      </c>
      <c r="C583" s="38"/>
      <c r="D583" s="25">
        <v>4901709.5413179398</v>
      </c>
      <c r="E583" s="24">
        <v>47.5</v>
      </c>
      <c r="F583" s="23">
        <v>2069</v>
      </c>
    </row>
    <row r="584" spans="2:6" x14ac:dyDescent="0.2">
      <c r="B584" s="22">
        <v>572</v>
      </c>
      <c r="C584" s="38"/>
      <c r="D584" s="25">
        <v>1565675.678337425</v>
      </c>
      <c r="E584" s="24">
        <v>37.5</v>
      </c>
      <c r="F584" s="23">
        <v>2059</v>
      </c>
    </row>
    <row r="585" spans="2:6" x14ac:dyDescent="0.2">
      <c r="B585" s="22">
        <v>573</v>
      </c>
      <c r="C585" s="38"/>
      <c r="D585" s="25">
        <v>26278.925706166076</v>
      </c>
      <c r="E585" s="24">
        <v>27.5</v>
      </c>
      <c r="F585" s="23">
        <v>2049</v>
      </c>
    </row>
    <row r="586" spans="2:6" x14ac:dyDescent="0.2">
      <c r="B586" s="22">
        <v>574</v>
      </c>
      <c r="C586" s="38"/>
      <c r="D586" s="25">
        <v>504648.55576064065</v>
      </c>
      <c r="E586" s="24">
        <v>22.5</v>
      </c>
      <c r="F586" s="23">
        <v>2044</v>
      </c>
    </row>
    <row r="587" spans="2:6" x14ac:dyDescent="0.2">
      <c r="B587" s="22">
        <v>575</v>
      </c>
      <c r="C587" s="38"/>
      <c r="D587" s="25">
        <v>30625.671814499889</v>
      </c>
      <c r="E587" s="24">
        <v>17.5</v>
      </c>
      <c r="F587" s="23">
        <v>2039</v>
      </c>
    </row>
    <row r="588" spans="2:6" x14ac:dyDescent="0.2">
      <c r="B588" s="22">
        <v>576</v>
      </c>
      <c r="C588" s="38"/>
      <c r="D588" s="25">
        <v>24186.590906609199</v>
      </c>
      <c r="E588" s="24">
        <v>7.5</v>
      </c>
      <c r="F588" s="23">
        <v>2029</v>
      </c>
    </row>
    <row r="589" spans="2:6" x14ac:dyDescent="0.2">
      <c r="B589" s="22">
        <v>577</v>
      </c>
      <c r="C589" s="38"/>
      <c r="D589" s="25">
        <v>246706.8922433909</v>
      </c>
      <c r="E589" s="24">
        <v>2.5</v>
      </c>
      <c r="F589" s="23">
        <v>2024</v>
      </c>
    </row>
    <row r="590" spans="2:6" x14ac:dyDescent="0.2">
      <c r="B590" s="22">
        <v>578</v>
      </c>
      <c r="C590" s="38"/>
      <c r="D590" s="25">
        <v>19261.303246645373</v>
      </c>
      <c r="E590" s="24">
        <v>0</v>
      </c>
      <c r="F590" s="23">
        <v>2019</v>
      </c>
    </row>
    <row r="591" spans="2:6" x14ac:dyDescent="0.2">
      <c r="B591" s="22">
        <v>579</v>
      </c>
      <c r="C591" s="38"/>
      <c r="D591" s="25">
        <v>335391.91728394525</v>
      </c>
      <c r="E591" s="24">
        <v>24.5</v>
      </c>
      <c r="F591" s="23">
        <v>2046</v>
      </c>
    </row>
    <row r="592" spans="2:6" x14ac:dyDescent="0.2">
      <c r="B592" s="22">
        <v>580</v>
      </c>
      <c r="C592" s="38"/>
      <c r="D592" s="25">
        <v>187121.39900611027</v>
      </c>
      <c r="E592" s="24">
        <v>19.5</v>
      </c>
      <c r="F592" s="23">
        <v>2041</v>
      </c>
    </row>
    <row r="593" spans="2:6" x14ac:dyDescent="0.2">
      <c r="B593" s="22">
        <v>581</v>
      </c>
      <c r="C593" s="38"/>
      <c r="D593" s="25">
        <v>964901.9953763783</v>
      </c>
      <c r="E593" s="24">
        <v>14.5</v>
      </c>
      <c r="F593" s="23">
        <v>2036</v>
      </c>
    </row>
    <row r="594" spans="2:6" x14ac:dyDescent="0.2">
      <c r="B594" s="22">
        <v>582</v>
      </c>
      <c r="C594" s="38"/>
      <c r="D594" s="25">
        <v>235745.30736994185</v>
      </c>
      <c r="E594" s="24">
        <v>9.5</v>
      </c>
      <c r="F594" s="23">
        <v>2031</v>
      </c>
    </row>
    <row r="595" spans="2:6" x14ac:dyDescent="0.2">
      <c r="B595" s="22">
        <v>583</v>
      </c>
      <c r="C595" s="38"/>
      <c r="D595" s="25">
        <v>53974.739721482678</v>
      </c>
      <c r="E595" s="24">
        <v>4.5</v>
      </c>
      <c r="F595" s="23">
        <v>2026</v>
      </c>
    </row>
    <row r="596" spans="2:6" x14ac:dyDescent="0.2">
      <c r="B596" s="22">
        <v>584</v>
      </c>
      <c r="C596" s="38"/>
      <c r="D596" s="25">
        <v>-3.92901711165905E-10</v>
      </c>
      <c r="E596" s="24">
        <v>0</v>
      </c>
      <c r="F596" s="23">
        <v>2021</v>
      </c>
    </row>
    <row r="597" spans="2:6" x14ac:dyDescent="0.2">
      <c r="B597" s="22">
        <v>585</v>
      </c>
      <c r="C597" s="38"/>
      <c r="D597" s="25">
        <v>1.1211519175911977E-10</v>
      </c>
      <c r="E597" s="24">
        <v>0</v>
      </c>
      <c r="F597" s="23">
        <v>2016</v>
      </c>
    </row>
    <row r="598" spans="2:6" x14ac:dyDescent="0.2">
      <c r="B598" s="22">
        <v>586</v>
      </c>
      <c r="C598" s="38"/>
      <c r="D598" s="25">
        <v>1489334.9782776209</v>
      </c>
      <c r="E598" s="24">
        <v>1.7039087285122605</v>
      </c>
      <c r="F598" s="23">
        <v>2023</v>
      </c>
    </row>
    <row r="599" spans="2:6" x14ac:dyDescent="0.2">
      <c r="B599" s="22">
        <v>587</v>
      </c>
      <c r="C599" s="38"/>
      <c r="D599" s="25">
        <v>4.8007375997318219E-2</v>
      </c>
      <c r="E599" s="24">
        <v>0</v>
      </c>
      <c r="F599" s="23">
        <v>2010</v>
      </c>
    </row>
    <row r="600" spans="2:6" x14ac:dyDescent="0.2">
      <c r="B600" s="22">
        <v>588</v>
      </c>
      <c r="C600" s="38"/>
      <c r="D600" s="25">
        <v>712751.99656494241</v>
      </c>
      <c r="E600" s="24">
        <v>29.5</v>
      </c>
      <c r="F600" s="23">
        <v>2051</v>
      </c>
    </row>
    <row r="601" spans="2:6" x14ac:dyDescent="0.2">
      <c r="B601" s="22">
        <v>589</v>
      </c>
      <c r="C601" s="38"/>
      <c r="D601" s="25">
        <v>290026.25239953201</v>
      </c>
      <c r="E601" s="24">
        <v>19.5</v>
      </c>
      <c r="F601" s="23">
        <v>2041</v>
      </c>
    </row>
    <row r="602" spans="2:6" x14ac:dyDescent="0.2">
      <c r="B602" s="22">
        <v>590</v>
      </c>
      <c r="C602" s="38"/>
      <c r="D602" s="25">
        <v>3107.82050051226</v>
      </c>
      <c r="E602" s="24">
        <v>0</v>
      </c>
      <c r="F602" s="23">
        <v>2011</v>
      </c>
    </row>
    <row r="603" spans="2:6" x14ac:dyDescent="0.2">
      <c r="B603" s="22">
        <v>591</v>
      </c>
      <c r="C603" s="38"/>
      <c r="D603" s="25">
        <v>524773.21944813547</v>
      </c>
      <c r="E603" s="24">
        <v>30.5</v>
      </c>
      <c r="F603" s="23">
        <v>2052</v>
      </c>
    </row>
    <row r="604" spans="2:6" x14ac:dyDescent="0.2">
      <c r="B604" s="22">
        <v>592</v>
      </c>
      <c r="C604" s="38"/>
      <c r="D604" s="25">
        <v>192133.60033136653</v>
      </c>
      <c r="E604" s="24">
        <v>20.5</v>
      </c>
      <c r="F604" s="23">
        <v>2042</v>
      </c>
    </row>
    <row r="605" spans="2:6" x14ac:dyDescent="0.2">
      <c r="B605" s="22">
        <v>593</v>
      </c>
      <c r="C605" s="38"/>
      <c r="D605" s="25">
        <v>4929.0034802373302</v>
      </c>
      <c r="E605" s="24">
        <v>0</v>
      </c>
      <c r="F605" s="23">
        <v>2011</v>
      </c>
    </row>
    <row r="606" spans="2:6" x14ac:dyDescent="0.2">
      <c r="B606" s="22">
        <v>594</v>
      </c>
      <c r="C606" s="38"/>
      <c r="D606" s="25">
        <v>260932.51247235097</v>
      </c>
      <c r="E606" s="24">
        <v>31.5</v>
      </c>
      <c r="F606" s="23">
        <v>2053</v>
      </c>
    </row>
    <row r="607" spans="2:6" x14ac:dyDescent="0.2">
      <c r="B607" s="22">
        <v>595</v>
      </c>
      <c r="C607" s="38"/>
      <c r="D607" s="25">
        <v>74927.45388197666</v>
      </c>
      <c r="E607" s="24">
        <v>21.5</v>
      </c>
      <c r="F607" s="23">
        <v>2043</v>
      </c>
    </row>
    <row r="608" spans="2:6" x14ac:dyDescent="0.2">
      <c r="B608" s="22">
        <v>596</v>
      </c>
      <c r="C608" s="38"/>
      <c r="D608" s="25">
        <v>8042.3027422515406</v>
      </c>
      <c r="E608" s="24">
        <v>0</v>
      </c>
      <c r="F608" s="23">
        <v>2011</v>
      </c>
    </row>
    <row r="609" spans="2:6" x14ac:dyDescent="0.2">
      <c r="B609" s="22">
        <v>597</v>
      </c>
      <c r="C609" s="38"/>
      <c r="D609" s="25">
        <v>101381.31197800359</v>
      </c>
      <c r="E609" s="24">
        <v>32.5</v>
      </c>
      <c r="F609" s="23">
        <v>2054</v>
      </c>
    </row>
    <row r="610" spans="2:6" x14ac:dyDescent="0.2">
      <c r="B610" s="22">
        <v>598</v>
      </c>
      <c r="C610" s="38"/>
      <c r="D610" s="25">
        <v>19900.177874608125</v>
      </c>
      <c r="E610" s="24">
        <v>22.5</v>
      </c>
      <c r="F610" s="23">
        <v>2044</v>
      </c>
    </row>
    <row r="611" spans="2:6" x14ac:dyDescent="0.2">
      <c r="B611" s="22">
        <v>599</v>
      </c>
      <c r="C611" s="38"/>
      <c r="D611" s="25">
        <v>922.90679998182623</v>
      </c>
      <c r="E611" s="24">
        <v>0</v>
      </c>
      <c r="F611" s="23">
        <v>2011</v>
      </c>
    </row>
    <row r="612" spans="2:6" x14ac:dyDescent="0.2">
      <c r="B612" s="22">
        <v>600</v>
      </c>
      <c r="C612" s="38"/>
      <c r="D612" s="25">
        <v>220173.44632586942</v>
      </c>
      <c r="E612" s="24">
        <v>33.5</v>
      </c>
      <c r="F612" s="23">
        <v>2055</v>
      </c>
    </row>
    <row r="613" spans="2:6" x14ac:dyDescent="0.2">
      <c r="B613" s="22">
        <v>601</v>
      </c>
      <c r="C613" s="38"/>
      <c r="D613" s="25">
        <v>-9997.8813746722153</v>
      </c>
      <c r="E613" s="24">
        <v>23.5</v>
      </c>
      <c r="F613" s="23">
        <v>2045</v>
      </c>
    </row>
    <row r="614" spans="2:6" x14ac:dyDescent="0.2">
      <c r="B614" s="22">
        <v>602</v>
      </c>
      <c r="C614" s="38"/>
      <c r="D614" s="25">
        <v>3814.3054400803594</v>
      </c>
      <c r="E614" s="24">
        <v>0</v>
      </c>
      <c r="F614" s="23">
        <v>2011</v>
      </c>
    </row>
    <row r="615" spans="2:6" x14ac:dyDescent="0.2">
      <c r="B615" s="22">
        <v>603</v>
      </c>
      <c r="C615" s="38"/>
      <c r="D615" s="25">
        <v>14000.363195115453</v>
      </c>
      <c r="E615" s="24">
        <v>34.5</v>
      </c>
      <c r="F615" s="23">
        <v>2056</v>
      </c>
    </row>
    <row r="616" spans="2:6" x14ac:dyDescent="0.2">
      <c r="B616" s="22">
        <v>604</v>
      </c>
      <c r="C616" s="38"/>
      <c r="D616" s="25">
        <v>31649.613319586031</v>
      </c>
      <c r="E616" s="24">
        <v>24.5</v>
      </c>
      <c r="F616" s="23">
        <v>2046</v>
      </c>
    </row>
    <row r="617" spans="2:6" x14ac:dyDescent="0.2">
      <c r="B617" s="22">
        <v>605</v>
      </c>
      <c r="C617" s="38"/>
      <c r="D617" s="25">
        <v>294050.20563867968</v>
      </c>
      <c r="E617" s="24">
        <v>35.5</v>
      </c>
      <c r="F617" s="23">
        <v>2057</v>
      </c>
    </row>
    <row r="618" spans="2:6" x14ac:dyDescent="0.2">
      <c r="B618" s="22">
        <v>606</v>
      </c>
      <c r="C618" s="38"/>
      <c r="D618" s="25">
        <v>90642.309812003921</v>
      </c>
      <c r="E618" s="24">
        <v>25.5</v>
      </c>
      <c r="F618" s="23">
        <v>2047</v>
      </c>
    </row>
    <row r="619" spans="2:6" x14ac:dyDescent="0.2">
      <c r="B619" s="22">
        <v>607</v>
      </c>
      <c r="C619" s="38"/>
      <c r="D619" s="25">
        <v>1517.9788120076028</v>
      </c>
      <c r="E619" s="24">
        <v>0</v>
      </c>
      <c r="F619" s="23">
        <v>2011</v>
      </c>
    </row>
    <row r="620" spans="2:6" x14ac:dyDescent="0.2">
      <c r="B620" s="22">
        <v>608</v>
      </c>
      <c r="C620" s="38"/>
      <c r="D620" s="25">
        <v>342306.51824723324</v>
      </c>
      <c r="E620" s="24">
        <v>36.5</v>
      </c>
      <c r="F620" s="23">
        <v>2058</v>
      </c>
    </row>
    <row r="621" spans="2:6" x14ac:dyDescent="0.2">
      <c r="B621" s="22">
        <v>609</v>
      </c>
      <c r="C621" s="38"/>
      <c r="D621" s="25">
        <v>67237.198861347744</v>
      </c>
      <c r="E621" s="24">
        <v>26.5</v>
      </c>
      <c r="F621" s="23">
        <v>2048</v>
      </c>
    </row>
    <row r="622" spans="2:6" x14ac:dyDescent="0.2">
      <c r="B622" s="22">
        <v>610</v>
      </c>
      <c r="C622" s="38"/>
      <c r="D622" s="25">
        <v>381723.59793426143</v>
      </c>
      <c r="E622" s="24">
        <v>37.5</v>
      </c>
      <c r="F622" s="23">
        <v>2059</v>
      </c>
    </row>
    <row r="623" spans="2:6" x14ac:dyDescent="0.2">
      <c r="B623" s="22">
        <v>611</v>
      </c>
      <c r="C623" s="38"/>
      <c r="D623" s="25">
        <v>109132.0590225273</v>
      </c>
      <c r="E623" s="24">
        <v>27.5</v>
      </c>
      <c r="F623" s="23">
        <v>2049</v>
      </c>
    </row>
    <row r="624" spans="2:6" x14ac:dyDescent="0.2">
      <c r="B624" s="22">
        <v>612</v>
      </c>
      <c r="C624" s="38"/>
      <c r="D624" s="25">
        <v>4454.0280322197541</v>
      </c>
      <c r="E624" s="24">
        <v>17.5</v>
      </c>
      <c r="F624" s="23">
        <v>2039</v>
      </c>
    </row>
    <row r="625" spans="2:6" x14ac:dyDescent="0.2">
      <c r="B625" s="22">
        <v>613</v>
      </c>
      <c r="C625" s="38"/>
      <c r="D625" s="25">
        <v>4621.4726950851546</v>
      </c>
      <c r="E625" s="24">
        <v>0</v>
      </c>
      <c r="F625" s="23">
        <v>2011</v>
      </c>
    </row>
    <row r="626" spans="2:6" x14ac:dyDescent="0.2">
      <c r="B626" s="22">
        <v>614</v>
      </c>
      <c r="C626" s="38"/>
      <c r="D626" s="25">
        <v>281265.02050908236</v>
      </c>
      <c r="E626" s="24">
        <v>38.5</v>
      </c>
      <c r="F626" s="23">
        <v>2060</v>
      </c>
    </row>
    <row r="627" spans="2:6" x14ac:dyDescent="0.2">
      <c r="B627" s="22">
        <v>615</v>
      </c>
      <c r="C627" s="38"/>
      <c r="D627" s="25">
        <v>105876.21946429706</v>
      </c>
      <c r="E627" s="24">
        <v>28.5</v>
      </c>
      <c r="F627" s="23">
        <v>2050</v>
      </c>
    </row>
    <row r="628" spans="2:6" x14ac:dyDescent="0.2">
      <c r="B628" s="22">
        <v>616</v>
      </c>
      <c r="C628" s="38"/>
      <c r="D628" s="25">
        <v>21661.526413390879</v>
      </c>
      <c r="E628" s="24">
        <v>18.5</v>
      </c>
      <c r="F628" s="23">
        <v>2040</v>
      </c>
    </row>
    <row r="629" spans="2:6" x14ac:dyDescent="0.2">
      <c r="B629" s="22">
        <v>617</v>
      </c>
      <c r="C629" s="38"/>
      <c r="D629" s="25">
        <v>460690.9790542922</v>
      </c>
      <c r="E629" s="24">
        <v>39.5</v>
      </c>
      <c r="F629" s="23">
        <v>2061</v>
      </c>
    </row>
    <row r="630" spans="2:6" x14ac:dyDescent="0.2">
      <c r="B630" s="22">
        <v>618</v>
      </c>
      <c r="C630" s="38"/>
      <c r="D630" s="25">
        <v>163781.71484811802</v>
      </c>
      <c r="E630" s="24">
        <v>29.5</v>
      </c>
      <c r="F630" s="23">
        <v>2051</v>
      </c>
    </row>
    <row r="631" spans="2:6" x14ac:dyDescent="0.2">
      <c r="B631" s="22">
        <v>619</v>
      </c>
      <c r="C631" s="38"/>
      <c r="D631" s="25">
        <v>26043.524440004374</v>
      </c>
      <c r="E631" s="24">
        <v>19.5</v>
      </c>
      <c r="F631" s="23">
        <v>2041</v>
      </c>
    </row>
    <row r="632" spans="2:6" x14ac:dyDescent="0.2">
      <c r="B632" s="22">
        <v>620</v>
      </c>
      <c r="C632" s="38"/>
      <c r="D632" s="25">
        <v>310045.38908844511</v>
      </c>
      <c r="E632" s="24">
        <v>40.5</v>
      </c>
      <c r="F632" s="23">
        <v>2062</v>
      </c>
    </row>
    <row r="633" spans="2:6" x14ac:dyDescent="0.2">
      <c r="B633" s="22">
        <v>621</v>
      </c>
      <c r="C633" s="38"/>
      <c r="D633" s="25">
        <v>149619.75111099402</v>
      </c>
      <c r="E633" s="24">
        <v>30.5</v>
      </c>
      <c r="F633" s="23">
        <v>2052</v>
      </c>
    </row>
    <row r="634" spans="2:6" x14ac:dyDescent="0.2">
      <c r="B634" s="22">
        <v>622</v>
      </c>
      <c r="C634" s="38"/>
      <c r="D634" s="25">
        <v>2019.4230127466544</v>
      </c>
      <c r="E634" s="24">
        <v>0</v>
      </c>
      <c r="F634" s="23">
        <v>2012</v>
      </c>
    </row>
    <row r="635" spans="2:6" x14ac:dyDescent="0.2">
      <c r="B635" s="22">
        <v>623</v>
      </c>
      <c r="C635" s="38"/>
      <c r="D635" s="25">
        <v>552501.95968843903</v>
      </c>
      <c r="E635" s="24">
        <v>41.5</v>
      </c>
      <c r="F635" s="23">
        <v>2063</v>
      </c>
    </row>
    <row r="636" spans="2:6" x14ac:dyDescent="0.2">
      <c r="B636" s="22">
        <v>624</v>
      </c>
      <c r="C636" s="38"/>
      <c r="D636" s="25">
        <v>180371.28532752977</v>
      </c>
      <c r="E636" s="24">
        <v>31.5</v>
      </c>
      <c r="F636" s="23">
        <v>2053</v>
      </c>
    </row>
    <row r="637" spans="2:6" x14ac:dyDescent="0.2">
      <c r="B637" s="22">
        <v>625</v>
      </c>
      <c r="C637" s="38"/>
      <c r="D637" s="25">
        <v>47996.328515903908</v>
      </c>
      <c r="E637" s="24">
        <v>0</v>
      </c>
      <c r="F637" s="23">
        <v>2013</v>
      </c>
    </row>
    <row r="638" spans="2:6" x14ac:dyDescent="0.2">
      <c r="B638" s="22">
        <v>626</v>
      </c>
      <c r="C638" s="38"/>
      <c r="D638" s="25">
        <v>133952.42777175317</v>
      </c>
      <c r="E638" s="24">
        <v>42.5</v>
      </c>
      <c r="F638" s="23">
        <v>2064</v>
      </c>
    </row>
    <row r="639" spans="2:6" x14ac:dyDescent="0.2">
      <c r="B639" s="22">
        <v>627</v>
      </c>
      <c r="C639" s="38"/>
      <c r="D639" s="25">
        <v>92609.799260329222</v>
      </c>
      <c r="E639" s="24">
        <v>32.5</v>
      </c>
      <c r="F639" s="23">
        <v>2054</v>
      </c>
    </row>
    <row r="640" spans="2:6" x14ac:dyDescent="0.2">
      <c r="B640" s="22">
        <v>628</v>
      </c>
      <c r="C640" s="38"/>
      <c r="D640" s="25">
        <v>2101.5843726096282</v>
      </c>
      <c r="E640" s="24">
        <v>0</v>
      </c>
      <c r="F640" s="23">
        <v>2014</v>
      </c>
    </row>
    <row r="641" spans="2:6" x14ac:dyDescent="0.2">
      <c r="B641" s="22">
        <v>629</v>
      </c>
      <c r="C641" s="38"/>
      <c r="D641" s="25">
        <v>81487.64745011623</v>
      </c>
      <c r="E641" s="24">
        <v>43.5</v>
      </c>
      <c r="F641" s="23">
        <v>2065</v>
      </c>
    </row>
    <row r="642" spans="2:6" x14ac:dyDescent="0.2">
      <c r="B642" s="22">
        <v>630</v>
      </c>
      <c r="C642" s="38"/>
      <c r="D642" s="25">
        <v>26516.879355389276</v>
      </c>
      <c r="E642" s="24">
        <v>33.5</v>
      </c>
      <c r="F642" s="23">
        <v>2055</v>
      </c>
    </row>
    <row r="643" spans="2:6" x14ac:dyDescent="0.2">
      <c r="B643" s="22">
        <v>631</v>
      </c>
      <c r="C643" s="38"/>
      <c r="D643" s="25">
        <v>44824.881074746256</v>
      </c>
      <c r="E643" s="24">
        <v>44.5</v>
      </c>
      <c r="F643" s="23">
        <v>2066</v>
      </c>
    </row>
    <row r="644" spans="2:6" x14ac:dyDescent="0.2">
      <c r="B644" s="22">
        <v>632</v>
      </c>
      <c r="C644" s="38"/>
      <c r="D644" s="25">
        <v>53668.137183732935</v>
      </c>
      <c r="E644" s="24">
        <v>34.5</v>
      </c>
      <c r="F644" s="23">
        <v>2056</v>
      </c>
    </row>
    <row r="645" spans="2:6" x14ac:dyDescent="0.2">
      <c r="B645" s="22">
        <v>633</v>
      </c>
      <c r="C645" s="38"/>
      <c r="D645" s="25">
        <v>106.08398753491952</v>
      </c>
      <c r="E645" s="24">
        <v>19.5</v>
      </c>
      <c r="F645" s="23">
        <v>2041</v>
      </c>
    </row>
    <row r="646" spans="2:6" x14ac:dyDescent="0.2">
      <c r="B646" s="22">
        <v>634</v>
      </c>
      <c r="C646" s="38"/>
      <c r="D646" s="25">
        <v>3.637978807091713E-12</v>
      </c>
      <c r="E646" s="24">
        <v>0</v>
      </c>
      <c r="F646" s="23">
        <v>2021</v>
      </c>
    </row>
    <row r="647" spans="2:6" x14ac:dyDescent="0.2">
      <c r="B647" s="22">
        <v>635</v>
      </c>
      <c r="C647" s="38"/>
      <c r="D647" s="25">
        <v>68701.935673730564</v>
      </c>
      <c r="E647" s="24">
        <v>45.5</v>
      </c>
      <c r="F647" s="23">
        <v>2067</v>
      </c>
    </row>
    <row r="648" spans="2:6" x14ac:dyDescent="0.2">
      <c r="B648" s="22">
        <v>636</v>
      </c>
      <c r="C648" s="38"/>
      <c r="D648" s="25">
        <v>35798.472089558956</v>
      </c>
      <c r="E648" s="24">
        <v>35.5</v>
      </c>
      <c r="F648" s="23">
        <v>2057</v>
      </c>
    </row>
    <row r="649" spans="2:6" x14ac:dyDescent="0.2">
      <c r="B649" s="22">
        <v>637</v>
      </c>
      <c r="C649" s="38"/>
      <c r="D649" s="25">
        <v>-2575.0986910362772</v>
      </c>
      <c r="E649" s="24">
        <v>20.5</v>
      </c>
      <c r="F649" s="23">
        <v>2042</v>
      </c>
    </row>
    <row r="650" spans="2:6" x14ac:dyDescent="0.2">
      <c r="B650" s="22">
        <v>638</v>
      </c>
      <c r="C650" s="38"/>
      <c r="D650" s="25">
        <v>105.16779182934397</v>
      </c>
      <c r="E650" s="24">
        <v>0.5</v>
      </c>
      <c r="F650" s="23">
        <v>2022</v>
      </c>
    </row>
    <row r="651" spans="2:6" x14ac:dyDescent="0.2">
      <c r="B651" s="22">
        <v>639</v>
      </c>
      <c r="C651" s="38"/>
      <c r="D651" s="25">
        <v>6433.887032505605</v>
      </c>
      <c r="E651" s="24">
        <v>0</v>
      </c>
      <c r="F651" s="23">
        <v>2017</v>
      </c>
    </row>
    <row r="652" spans="2:6" x14ac:dyDescent="0.2">
      <c r="B652" s="22">
        <v>640</v>
      </c>
      <c r="C652" s="38"/>
      <c r="D652" s="25">
        <v>27228.856127100589</v>
      </c>
      <c r="E652" s="24">
        <v>46.5</v>
      </c>
      <c r="F652" s="23">
        <v>2068</v>
      </c>
    </row>
    <row r="653" spans="2:6" x14ac:dyDescent="0.2">
      <c r="B653" s="22">
        <v>641</v>
      </c>
      <c r="C653" s="38"/>
      <c r="D653" s="25">
        <v>5344.4635402042186</v>
      </c>
      <c r="E653" s="24">
        <v>36.5</v>
      </c>
      <c r="F653" s="23">
        <v>2058</v>
      </c>
    </row>
    <row r="654" spans="2:6" x14ac:dyDescent="0.2">
      <c r="B654" s="22">
        <v>642</v>
      </c>
      <c r="C654" s="38"/>
      <c r="D654" s="25">
        <v>-597.27154599804635</v>
      </c>
      <c r="E654" s="24">
        <v>21.5</v>
      </c>
      <c r="F654" s="23">
        <v>2043</v>
      </c>
    </row>
    <row r="655" spans="2:6" x14ac:dyDescent="0.2">
      <c r="B655" s="22">
        <v>643</v>
      </c>
      <c r="C655" s="38"/>
      <c r="D655" s="25">
        <v>1232.8054605675679</v>
      </c>
      <c r="E655" s="24">
        <v>6.5</v>
      </c>
      <c r="F655" s="23">
        <v>2028</v>
      </c>
    </row>
    <row r="656" spans="2:6" x14ac:dyDescent="0.2">
      <c r="B656" s="22">
        <v>644</v>
      </c>
      <c r="C656" s="38"/>
      <c r="D656" s="25">
        <v>156.93281877506342</v>
      </c>
      <c r="E656" s="24">
        <v>1.5</v>
      </c>
      <c r="F656" s="23">
        <v>2023</v>
      </c>
    </row>
    <row r="657" spans="2:6" x14ac:dyDescent="0.2">
      <c r="B657" s="22">
        <v>645</v>
      </c>
      <c r="C657" s="38"/>
      <c r="D657" s="25">
        <v>277.8558918055196</v>
      </c>
      <c r="E657" s="24">
        <v>0</v>
      </c>
      <c r="F657" s="23">
        <v>2018</v>
      </c>
    </row>
    <row r="658" spans="2:6" x14ac:dyDescent="0.2">
      <c r="B658" s="22">
        <v>646</v>
      </c>
      <c r="C658" s="38"/>
      <c r="D658" s="25">
        <v>37620.238886999665</v>
      </c>
      <c r="E658" s="24">
        <v>47.5</v>
      </c>
      <c r="F658" s="23">
        <v>2069</v>
      </c>
    </row>
    <row r="659" spans="2:6" x14ac:dyDescent="0.2">
      <c r="B659" s="22">
        <v>647</v>
      </c>
      <c r="C659" s="38"/>
      <c r="D659" s="25">
        <v>17632.140119999938</v>
      </c>
      <c r="E659" s="24">
        <v>37.5</v>
      </c>
      <c r="F659" s="23">
        <v>2059</v>
      </c>
    </row>
    <row r="660" spans="2:6" x14ac:dyDescent="0.2">
      <c r="B660" s="22">
        <v>648</v>
      </c>
      <c r="C660" s="38"/>
      <c r="D660" s="25">
        <v>-1093.1842403999908</v>
      </c>
      <c r="E660" s="24">
        <v>22.5</v>
      </c>
      <c r="F660" s="23">
        <v>2044</v>
      </c>
    </row>
    <row r="661" spans="2:6" x14ac:dyDescent="0.2">
      <c r="B661" s="22">
        <v>649</v>
      </c>
      <c r="C661" s="38"/>
      <c r="D661" s="25">
        <v>767.23760399999446</v>
      </c>
      <c r="E661" s="24">
        <v>2.5</v>
      </c>
      <c r="F661" s="23">
        <v>2024</v>
      </c>
    </row>
    <row r="662" spans="2:6" x14ac:dyDescent="0.2">
      <c r="B662" s="22">
        <v>650</v>
      </c>
      <c r="C662" s="38"/>
      <c r="D662" s="25">
        <v>9134416.1969069615</v>
      </c>
      <c r="E662" s="24">
        <v>2.5049715293171175</v>
      </c>
      <c r="F662" s="23">
        <v>2024</v>
      </c>
    </row>
    <row r="663" spans="2:6" x14ac:dyDescent="0.2">
      <c r="B663" s="22">
        <v>651</v>
      </c>
      <c r="C663" s="38"/>
      <c r="D663" s="25">
        <v>1856665.2471627691</v>
      </c>
      <c r="E663" s="24">
        <v>29.5</v>
      </c>
      <c r="F663" s="23">
        <v>2051</v>
      </c>
    </row>
    <row r="664" spans="2:6" x14ac:dyDescent="0.2">
      <c r="B664" s="22">
        <v>652</v>
      </c>
      <c r="C664" s="38"/>
      <c r="D664" s="25">
        <v>172933.56536326755</v>
      </c>
      <c r="E664" s="24">
        <v>19.5</v>
      </c>
      <c r="F664" s="23">
        <v>2041</v>
      </c>
    </row>
    <row r="665" spans="2:6" x14ac:dyDescent="0.2">
      <c r="B665" s="22">
        <v>653</v>
      </c>
      <c r="C665" s="38"/>
      <c r="D665" s="25">
        <v>96697.61757956841</v>
      </c>
      <c r="E665" s="24">
        <v>4.5</v>
      </c>
      <c r="F665" s="23">
        <v>2026</v>
      </c>
    </row>
    <row r="666" spans="2:6" x14ac:dyDescent="0.2">
      <c r="B666" s="22">
        <v>654</v>
      </c>
      <c r="C666" s="38"/>
      <c r="D666" s="25">
        <v>604816.39693880314</v>
      </c>
      <c r="E666" s="24">
        <v>30.5</v>
      </c>
      <c r="F666" s="23">
        <v>2052</v>
      </c>
    </row>
    <row r="667" spans="2:6" x14ac:dyDescent="0.2">
      <c r="B667" s="22">
        <v>655</v>
      </c>
      <c r="C667" s="38"/>
      <c r="D667" s="25">
        <v>132137.55954699632</v>
      </c>
      <c r="E667" s="24">
        <v>20.5</v>
      </c>
      <c r="F667" s="23">
        <v>2042</v>
      </c>
    </row>
    <row r="668" spans="2:6" x14ac:dyDescent="0.2">
      <c r="B668" s="22">
        <v>656</v>
      </c>
      <c r="C668" s="38"/>
      <c r="D668" s="25">
        <v>16893.102522227338</v>
      </c>
      <c r="E668" s="24">
        <v>5.5</v>
      </c>
      <c r="F668" s="23">
        <v>2027</v>
      </c>
    </row>
    <row r="669" spans="2:6" x14ac:dyDescent="0.2">
      <c r="B669" s="22">
        <v>657</v>
      </c>
      <c r="C669" s="38"/>
      <c r="D669" s="25">
        <v>-2.2550532059648617E-11</v>
      </c>
      <c r="E669" s="24">
        <v>0</v>
      </c>
      <c r="F669" s="23">
        <v>2012</v>
      </c>
    </row>
    <row r="670" spans="2:6" x14ac:dyDescent="0.2">
      <c r="B670" s="22">
        <v>658</v>
      </c>
      <c r="C670" s="38"/>
      <c r="D670" s="25">
        <v>855419.53117958549</v>
      </c>
      <c r="E670" s="24">
        <v>31.5</v>
      </c>
      <c r="F670" s="23">
        <v>2053</v>
      </c>
    </row>
    <row r="671" spans="2:6" x14ac:dyDescent="0.2">
      <c r="B671" s="22">
        <v>659</v>
      </c>
      <c r="C671" s="38"/>
      <c r="D671" s="25">
        <v>557092.82417537132</v>
      </c>
      <c r="E671" s="24">
        <v>21.5</v>
      </c>
      <c r="F671" s="23">
        <v>2043</v>
      </c>
    </row>
    <row r="672" spans="2:6" x14ac:dyDescent="0.2">
      <c r="B672" s="22">
        <v>660</v>
      </c>
      <c r="C672" s="38"/>
      <c r="D672" s="25">
        <v>3082.8827178630963</v>
      </c>
      <c r="E672" s="24">
        <v>11.5</v>
      </c>
      <c r="F672" s="23">
        <v>2033</v>
      </c>
    </row>
    <row r="673" spans="2:6" x14ac:dyDescent="0.2">
      <c r="B673" s="22">
        <v>661</v>
      </c>
      <c r="C673" s="38"/>
      <c r="D673" s="25">
        <v>5488.8716215866552</v>
      </c>
      <c r="E673" s="24">
        <v>6.5</v>
      </c>
      <c r="F673" s="23">
        <v>2028</v>
      </c>
    </row>
    <row r="674" spans="2:6" x14ac:dyDescent="0.2">
      <c r="B674" s="22">
        <v>662</v>
      </c>
      <c r="C674" s="38"/>
      <c r="D674" s="25">
        <v>670.1918951876296</v>
      </c>
      <c r="E674" s="24">
        <v>0</v>
      </c>
      <c r="F674" s="23">
        <v>2011</v>
      </c>
    </row>
    <row r="675" spans="2:6" x14ac:dyDescent="0.2">
      <c r="B675" s="22">
        <v>663</v>
      </c>
      <c r="C675" s="38"/>
      <c r="D675" s="25">
        <v>818849.05828387663</v>
      </c>
      <c r="E675" s="24">
        <v>32.5</v>
      </c>
      <c r="F675" s="23">
        <v>2054</v>
      </c>
    </row>
    <row r="676" spans="2:6" x14ac:dyDescent="0.2">
      <c r="B676" s="22">
        <v>664</v>
      </c>
      <c r="C676" s="38"/>
      <c r="D676" s="25">
        <v>432958.65254147467</v>
      </c>
      <c r="E676" s="24">
        <v>22.5</v>
      </c>
      <c r="F676" s="23">
        <v>2044</v>
      </c>
    </row>
    <row r="677" spans="2:6" x14ac:dyDescent="0.2">
      <c r="B677" s="22">
        <v>665</v>
      </c>
      <c r="C677" s="38"/>
      <c r="D677" s="25">
        <v>50503.510999005346</v>
      </c>
      <c r="E677" s="24">
        <v>12.5</v>
      </c>
      <c r="F677" s="23">
        <v>2034</v>
      </c>
    </row>
    <row r="678" spans="2:6" x14ac:dyDescent="0.2">
      <c r="B678" s="22">
        <v>666</v>
      </c>
      <c r="C678" s="38"/>
      <c r="D678" s="25">
        <v>-15966.287639685601</v>
      </c>
      <c r="E678" s="24">
        <v>7.5</v>
      </c>
      <c r="F678" s="23">
        <v>2029</v>
      </c>
    </row>
    <row r="679" spans="2:6" x14ac:dyDescent="0.2">
      <c r="B679" s="22">
        <v>667</v>
      </c>
      <c r="C679" s="38"/>
      <c r="D679" s="25">
        <v>861675.34562873933</v>
      </c>
      <c r="E679" s="24">
        <v>33.5</v>
      </c>
      <c r="F679" s="23">
        <v>2055</v>
      </c>
    </row>
    <row r="680" spans="2:6" x14ac:dyDescent="0.2">
      <c r="B680" s="22">
        <v>668</v>
      </c>
      <c r="C680" s="38"/>
      <c r="D680" s="25">
        <v>51620.785310083302</v>
      </c>
      <c r="E680" s="24">
        <v>23.5</v>
      </c>
      <c r="F680" s="23">
        <v>2045</v>
      </c>
    </row>
    <row r="681" spans="2:6" x14ac:dyDescent="0.2">
      <c r="B681" s="22">
        <v>669</v>
      </c>
      <c r="C681" s="38"/>
      <c r="D681" s="25">
        <v>31027.907714500034</v>
      </c>
      <c r="E681" s="24">
        <v>13.5</v>
      </c>
      <c r="F681" s="23">
        <v>2035</v>
      </c>
    </row>
    <row r="682" spans="2:6" x14ac:dyDescent="0.2">
      <c r="B682" s="22">
        <v>670</v>
      </c>
      <c r="C682" s="38"/>
      <c r="D682" s="25">
        <v>4788.4203678547383</v>
      </c>
      <c r="E682" s="24">
        <v>8.5</v>
      </c>
      <c r="F682" s="23">
        <v>2030</v>
      </c>
    </row>
    <row r="683" spans="2:6" x14ac:dyDescent="0.2">
      <c r="B683" s="22">
        <v>671</v>
      </c>
      <c r="C683" s="38"/>
      <c r="D683" s="25">
        <v>515026.69407098275</v>
      </c>
      <c r="E683" s="24">
        <v>34.5</v>
      </c>
      <c r="F683" s="23">
        <v>2056</v>
      </c>
    </row>
    <row r="684" spans="2:6" x14ac:dyDescent="0.2">
      <c r="B684" s="22">
        <v>672</v>
      </c>
      <c r="C684" s="38"/>
      <c r="D684" s="25">
        <v>602918.64971000096</v>
      </c>
      <c r="E684" s="24">
        <v>24.5</v>
      </c>
      <c r="F684" s="23">
        <v>2046</v>
      </c>
    </row>
    <row r="685" spans="2:6" x14ac:dyDescent="0.2">
      <c r="B685" s="22">
        <v>673</v>
      </c>
      <c r="C685" s="38"/>
      <c r="D685" s="25">
        <v>175872.51736730477</v>
      </c>
      <c r="E685" s="24">
        <v>14.5</v>
      </c>
      <c r="F685" s="23">
        <v>2036</v>
      </c>
    </row>
    <row r="686" spans="2:6" x14ac:dyDescent="0.2">
      <c r="B686" s="22">
        <v>674</v>
      </c>
      <c r="C686" s="38"/>
      <c r="D686" s="25">
        <v>28374.069408767478</v>
      </c>
      <c r="E686" s="24">
        <v>9.5</v>
      </c>
      <c r="F686" s="23">
        <v>2031</v>
      </c>
    </row>
    <row r="687" spans="2:6" x14ac:dyDescent="0.2">
      <c r="B687" s="22">
        <v>675</v>
      </c>
      <c r="C687" s="38"/>
      <c r="D687" s="25">
        <v>156912.28315298504</v>
      </c>
      <c r="E687" s="24">
        <v>0</v>
      </c>
      <c r="F687" s="23">
        <v>2011</v>
      </c>
    </row>
    <row r="688" spans="2:6" x14ac:dyDescent="0.2">
      <c r="B688" s="22">
        <v>676</v>
      </c>
      <c r="C688" s="38"/>
      <c r="D688" s="25">
        <v>1655809.0321936784</v>
      </c>
      <c r="E688" s="24">
        <v>35.5</v>
      </c>
      <c r="F688" s="23">
        <v>2057</v>
      </c>
    </row>
    <row r="689" spans="2:6" x14ac:dyDescent="0.2">
      <c r="B689" s="22">
        <v>677</v>
      </c>
      <c r="C689" s="38"/>
      <c r="D689" s="25">
        <v>351027.29750239849</v>
      </c>
      <c r="E689" s="24">
        <v>25.5</v>
      </c>
      <c r="F689" s="23">
        <v>2047</v>
      </c>
    </row>
    <row r="690" spans="2:6" x14ac:dyDescent="0.2">
      <c r="B690" s="22">
        <v>678</v>
      </c>
      <c r="C690" s="38"/>
      <c r="D690" s="25">
        <v>362193.88432623027</v>
      </c>
      <c r="E690" s="24">
        <v>15.5</v>
      </c>
      <c r="F690" s="23">
        <v>2037</v>
      </c>
    </row>
    <row r="691" spans="2:6" x14ac:dyDescent="0.2">
      <c r="B691" s="22">
        <v>679</v>
      </c>
      <c r="C691" s="38"/>
      <c r="D691" s="25">
        <v>55694.81186719652</v>
      </c>
      <c r="E691" s="24">
        <v>10.5</v>
      </c>
      <c r="F691" s="23">
        <v>2032</v>
      </c>
    </row>
    <row r="692" spans="2:6" x14ac:dyDescent="0.2">
      <c r="B692" s="22">
        <v>680</v>
      </c>
      <c r="C692" s="38"/>
      <c r="D692" s="25">
        <v>52370.269014262361</v>
      </c>
      <c r="E692" s="24">
        <v>0</v>
      </c>
      <c r="F692" s="23">
        <v>2011</v>
      </c>
    </row>
    <row r="693" spans="2:6" x14ac:dyDescent="0.2">
      <c r="B693" s="22">
        <v>681</v>
      </c>
      <c r="C693" s="38"/>
      <c r="D693" s="25">
        <v>1235029.3368920097</v>
      </c>
      <c r="E693" s="24">
        <v>36.5</v>
      </c>
      <c r="F693" s="23">
        <v>2058</v>
      </c>
    </row>
    <row r="694" spans="2:6" x14ac:dyDescent="0.2">
      <c r="B694" s="22">
        <v>682</v>
      </c>
      <c r="C694" s="38"/>
      <c r="D694" s="25">
        <v>603073.27186251339</v>
      </c>
      <c r="E694" s="24">
        <v>26.5</v>
      </c>
      <c r="F694" s="23">
        <v>2048</v>
      </c>
    </row>
    <row r="695" spans="2:6" x14ac:dyDescent="0.2">
      <c r="B695" s="22">
        <v>683</v>
      </c>
      <c r="C695" s="38"/>
      <c r="D695" s="25">
        <v>33887.73971689574</v>
      </c>
      <c r="E695" s="24">
        <v>16.5</v>
      </c>
      <c r="F695" s="23">
        <v>2038</v>
      </c>
    </row>
    <row r="696" spans="2:6" x14ac:dyDescent="0.2">
      <c r="B696" s="22">
        <v>684</v>
      </c>
      <c r="C696" s="38"/>
      <c r="D696" s="25">
        <v>73469.797565996065</v>
      </c>
      <c r="E696" s="24">
        <v>11.5</v>
      </c>
      <c r="F696" s="23">
        <v>2033</v>
      </c>
    </row>
    <row r="697" spans="2:6" x14ac:dyDescent="0.2">
      <c r="B697" s="22">
        <v>685</v>
      </c>
      <c r="C697" s="38"/>
      <c r="D697" s="25">
        <v>3.6954071565560282E-12</v>
      </c>
      <c r="E697" s="24">
        <v>0</v>
      </c>
      <c r="F697" s="23">
        <v>2018</v>
      </c>
    </row>
    <row r="698" spans="2:6" x14ac:dyDescent="0.2">
      <c r="B698" s="22">
        <v>686</v>
      </c>
      <c r="C698" s="38"/>
      <c r="D698" s="25">
        <v>21782.075814818993</v>
      </c>
      <c r="E698" s="24">
        <v>0</v>
      </c>
      <c r="F698" s="23">
        <v>2011</v>
      </c>
    </row>
    <row r="699" spans="2:6" x14ac:dyDescent="0.2">
      <c r="B699" s="22">
        <v>687</v>
      </c>
      <c r="C699" s="38"/>
      <c r="D699" s="25">
        <v>2156442.6093328409</v>
      </c>
      <c r="E699" s="24">
        <v>37.5</v>
      </c>
      <c r="F699" s="23">
        <v>2059</v>
      </c>
    </row>
    <row r="700" spans="2:6" x14ac:dyDescent="0.2">
      <c r="B700" s="22">
        <v>688</v>
      </c>
      <c r="C700" s="38"/>
      <c r="D700" s="25">
        <v>1470482.2885851907</v>
      </c>
      <c r="E700" s="24">
        <v>27.5</v>
      </c>
      <c r="F700" s="23">
        <v>2049</v>
      </c>
    </row>
    <row r="701" spans="2:6" x14ac:dyDescent="0.2">
      <c r="B701" s="22">
        <v>689</v>
      </c>
      <c r="C701" s="38"/>
      <c r="D701" s="25">
        <v>111070.62449015293</v>
      </c>
      <c r="E701" s="24">
        <v>17.5</v>
      </c>
      <c r="F701" s="23">
        <v>2039</v>
      </c>
    </row>
    <row r="702" spans="2:6" x14ac:dyDescent="0.2">
      <c r="B702" s="22">
        <v>690</v>
      </c>
      <c r="C702" s="38"/>
      <c r="D702" s="25">
        <v>91814.496632863651</v>
      </c>
      <c r="E702" s="24">
        <v>12.5</v>
      </c>
      <c r="F702" s="23">
        <v>2034</v>
      </c>
    </row>
    <row r="703" spans="2:6" x14ac:dyDescent="0.2">
      <c r="B703" s="22">
        <v>691</v>
      </c>
      <c r="C703" s="38"/>
      <c r="D703" s="25">
        <v>-5.3539559355427084E-10</v>
      </c>
      <c r="E703" s="24">
        <v>0</v>
      </c>
      <c r="F703" s="23">
        <v>2012</v>
      </c>
    </row>
    <row r="704" spans="2:6" x14ac:dyDescent="0.2">
      <c r="B704" s="22">
        <v>692</v>
      </c>
      <c r="C704" s="38"/>
      <c r="D704" s="25">
        <v>1469.8292506325161</v>
      </c>
      <c r="E704" s="24">
        <v>0</v>
      </c>
      <c r="F704" s="23">
        <v>2011</v>
      </c>
    </row>
    <row r="705" spans="2:6" x14ac:dyDescent="0.2">
      <c r="B705" s="22">
        <v>693</v>
      </c>
      <c r="C705" s="38"/>
      <c r="D705" s="25">
        <v>1073814.4659903226</v>
      </c>
      <c r="E705" s="24">
        <v>38.5</v>
      </c>
      <c r="F705" s="23">
        <v>2060</v>
      </c>
    </row>
    <row r="706" spans="2:6" x14ac:dyDescent="0.2">
      <c r="B706" s="22">
        <v>694</v>
      </c>
      <c r="C706" s="38"/>
      <c r="D706" s="25">
        <v>372136.13350318</v>
      </c>
      <c r="E706" s="24">
        <v>28.5</v>
      </c>
      <c r="F706" s="23">
        <v>2050</v>
      </c>
    </row>
    <row r="707" spans="2:6" x14ac:dyDescent="0.2">
      <c r="B707" s="22">
        <v>695</v>
      </c>
      <c r="C707" s="38"/>
      <c r="D707" s="25">
        <v>12382.032732815707</v>
      </c>
      <c r="E707" s="24">
        <v>18.5</v>
      </c>
      <c r="F707" s="23">
        <v>2040</v>
      </c>
    </row>
    <row r="708" spans="2:6" x14ac:dyDescent="0.2">
      <c r="B708" s="22">
        <v>696</v>
      </c>
      <c r="C708" s="38"/>
      <c r="D708" s="25">
        <v>81649.840051540523</v>
      </c>
      <c r="E708" s="24">
        <v>13.5</v>
      </c>
      <c r="F708" s="23">
        <v>2035</v>
      </c>
    </row>
    <row r="709" spans="2:6" x14ac:dyDescent="0.2">
      <c r="B709" s="22">
        <v>697</v>
      </c>
      <c r="C709" s="38"/>
      <c r="D709" s="25">
        <v>1.4296771804446495E-10</v>
      </c>
      <c r="E709" s="24">
        <v>0</v>
      </c>
      <c r="F709" s="23">
        <v>2015</v>
      </c>
    </row>
    <row r="710" spans="2:6" x14ac:dyDescent="0.2">
      <c r="B710" s="22">
        <v>698</v>
      </c>
      <c r="C710" s="38"/>
      <c r="D710" s="25">
        <v>1121.8394676020762</v>
      </c>
      <c r="E710" s="24">
        <v>0</v>
      </c>
      <c r="F710" s="23">
        <v>2011</v>
      </c>
    </row>
    <row r="711" spans="2:6" x14ac:dyDescent="0.2">
      <c r="B711" s="22">
        <v>699</v>
      </c>
      <c r="C711" s="38"/>
      <c r="D711" s="25">
        <v>1769478.2871842645</v>
      </c>
      <c r="E711" s="24">
        <v>39.5</v>
      </c>
      <c r="F711" s="23">
        <v>2061</v>
      </c>
    </row>
    <row r="712" spans="2:6" x14ac:dyDescent="0.2">
      <c r="B712" s="22">
        <v>700</v>
      </c>
      <c r="C712" s="38"/>
      <c r="D712" s="25">
        <v>500053.50876141014</v>
      </c>
      <c r="E712" s="24">
        <v>29.5</v>
      </c>
      <c r="F712" s="23">
        <v>2051</v>
      </c>
    </row>
    <row r="713" spans="2:6" x14ac:dyDescent="0.2">
      <c r="B713" s="22">
        <v>701</v>
      </c>
      <c r="C713" s="38"/>
      <c r="D713" s="25">
        <v>33945.020918957365</v>
      </c>
      <c r="E713" s="24">
        <v>19.5</v>
      </c>
      <c r="F713" s="23">
        <v>2041</v>
      </c>
    </row>
    <row r="714" spans="2:6" x14ac:dyDescent="0.2">
      <c r="B714" s="22">
        <v>702</v>
      </c>
      <c r="C714" s="38"/>
      <c r="D714" s="25">
        <v>26487.188716046861</v>
      </c>
      <c r="E714" s="24">
        <v>14.5</v>
      </c>
      <c r="F714" s="23">
        <v>2036</v>
      </c>
    </row>
    <row r="715" spans="2:6" x14ac:dyDescent="0.2">
      <c r="B715" s="22">
        <v>703</v>
      </c>
      <c r="C715" s="38"/>
      <c r="D715" s="25">
        <v>8.9461556404108633E-11</v>
      </c>
      <c r="E715" s="24">
        <v>0</v>
      </c>
      <c r="F715" s="23">
        <v>2016</v>
      </c>
    </row>
    <row r="716" spans="2:6" x14ac:dyDescent="0.2">
      <c r="B716" s="22">
        <v>704</v>
      </c>
      <c r="C716" s="38"/>
      <c r="D716" s="25">
        <v>12176.583260360305</v>
      </c>
      <c r="E716" s="24">
        <v>0</v>
      </c>
      <c r="F716" s="23">
        <v>2011</v>
      </c>
    </row>
    <row r="717" spans="2:6" x14ac:dyDescent="0.2">
      <c r="B717" s="22">
        <v>705</v>
      </c>
      <c r="C717" s="38"/>
      <c r="D717" s="25">
        <v>1210298.5746306721</v>
      </c>
      <c r="E717" s="24">
        <v>40.5</v>
      </c>
      <c r="F717" s="23">
        <v>2062</v>
      </c>
    </row>
    <row r="718" spans="2:6" x14ac:dyDescent="0.2">
      <c r="B718" s="22">
        <v>706</v>
      </c>
      <c r="C718" s="38"/>
      <c r="D718" s="25">
        <v>1072848.1734942319</v>
      </c>
      <c r="E718" s="24">
        <v>30.5</v>
      </c>
      <c r="F718" s="23">
        <v>2052</v>
      </c>
    </row>
    <row r="719" spans="2:6" x14ac:dyDescent="0.2">
      <c r="B719" s="22">
        <v>707</v>
      </c>
      <c r="C719" s="38"/>
      <c r="D719" s="25">
        <v>62925.157761672628</v>
      </c>
      <c r="E719" s="24">
        <v>20.5</v>
      </c>
      <c r="F719" s="23">
        <v>2042</v>
      </c>
    </row>
    <row r="720" spans="2:6" x14ac:dyDescent="0.2">
      <c r="B720" s="22">
        <v>708</v>
      </c>
      <c r="C720" s="38"/>
      <c r="D720" s="25">
        <v>-1.8088602876733054E-10</v>
      </c>
      <c r="E720" s="24">
        <v>0</v>
      </c>
      <c r="F720" s="23">
        <v>2017</v>
      </c>
    </row>
    <row r="721" spans="2:6" x14ac:dyDescent="0.2">
      <c r="B721" s="22">
        <v>709</v>
      </c>
      <c r="C721" s="38"/>
      <c r="D721" s="25">
        <v>891.67647387860143</v>
      </c>
      <c r="E721" s="24">
        <v>0</v>
      </c>
      <c r="F721" s="23">
        <v>2012</v>
      </c>
    </row>
    <row r="722" spans="2:6" x14ac:dyDescent="0.2">
      <c r="B722" s="22">
        <v>710</v>
      </c>
      <c r="C722" s="38"/>
      <c r="D722" s="25">
        <v>750493.90064589214</v>
      </c>
      <c r="E722" s="24">
        <v>41.5</v>
      </c>
      <c r="F722" s="23">
        <v>2063</v>
      </c>
    </row>
    <row r="723" spans="2:6" x14ac:dyDescent="0.2">
      <c r="B723" s="22">
        <v>711</v>
      </c>
      <c r="C723" s="38"/>
      <c r="D723" s="25">
        <v>70096.759300267906</v>
      </c>
      <c r="E723" s="24">
        <v>31.5</v>
      </c>
      <c r="F723" s="23">
        <v>2053</v>
      </c>
    </row>
    <row r="724" spans="2:6" x14ac:dyDescent="0.2">
      <c r="B724" s="22">
        <v>712</v>
      </c>
      <c r="C724" s="38"/>
      <c r="D724" s="25">
        <v>29309.752037760074</v>
      </c>
      <c r="E724" s="24">
        <v>21.5</v>
      </c>
      <c r="F724" s="23">
        <v>2043</v>
      </c>
    </row>
    <row r="725" spans="2:6" x14ac:dyDescent="0.2">
      <c r="B725" s="22">
        <v>713</v>
      </c>
      <c r="C725" s="38"/>
      <c r="D725" s="25">
        <v>51107.530547904898</v>
      </c>
      <c r="E725" s="24">
        <v>16.5</v>
      </c>
      <c r="F725" s="23">
        <v>2038</v>
      </c>
    </row>
    <row r="726" spans="2:6" x14ac:dyDescent="0.2">
      <c r="B726" s="22">
        <v>714</v>
      </c>
      <c r="C726" s="38"/>
      <c r="D726" s="25">
        <v>-5.9036175895016641E-11</v>
      </c>
      <c r="E726" s="24">
        <v>0</v>
      </c>
      <c r="F726" s="23">
        <v>2018</v>
      </c>
    </row>
    <row r="727" spans="2:6" x14ac:dyDescent="0.2">
      <c r="B727" s="22">
        <v>715</v>
      </c>
      <c r="C727" s="38"/>
      <c r="D727" s="25">
        <v>868719.3164932318</v>
      </c>
      <c r="E727" s="24">
        <v>42.5</v>
      </c>
      <c r="F727" s="23">
        <v>2064</v>
      </c>
    </row>
    <row r="728" spans="2:6" x14ac:dyDescent="0.2">
      <c r="B728" s="22">
        <v>716</v>
      </c>
      <c r="C728" s="38"/>
      <c r="D728" s="25">
        <v>110408.4352115253</v>
      </c>
      <c r="E728" s="24">
        <v>32.5</v>
      </c>
      <c r="F728" s="23">
        <v>2054</v>
      </c>
    </row>
    <row r="729" spans="2:6" x14ac:dyDescent="0.2">
      <c r="B729" s="22">
        <v>717</v>
      </c>
      <c r="C729" s="38"/>
      <c r="D729" s="25">
        <v>28190.169285383483</v>
      </c>
      <c r="E729" s="24">
        <v>22.5</v>
      </c>
      <c r="F729" s="23">
        <v>2044</v>
      </c>
    </row>
    <row r="730" spans="2:6" x14ac:dyDescent="0.2">
      <c r="B730" s="22">
        <v>718</v>
      </c>
      <c r="C730" s="38"/>
      <c r="D730" s="25">
        <v>10929.909800594774</v>
      </c>
      <c r="E730" s="24">
        <v>17.5</v>
      </c>
      <c r="F730" s="23">
        <v>2039</v>
      </c>
    </row>
    <row r="731" spans="2:6" x14ac:dyDescent="0.2">
      <c r="B731" s="22">
        <v>719</v>
      </c>
      <c r="C731" s="38"/>
      <c r="D731" s="25">
        <v>-4.5704422518610955E-11</v>
      </c>
      <c r="E731" s="24">
        <v>0</v>
      </c>
      <c r="F731" s="23">
        <v>2019</v>
      </c>
    </row>
    <row r="732" spans="2:6" x14ac:dyDescent="0.2">
      <c r="B732" s="22">
        <v>720</v>
      </c>
      <c r="C732" s="38"/>
      <c r="D732" s="25">
        <v>6950.3277899021778</v>
      </c>
      <c r="E732" s="24">
        <v>0</v>
      </c>
      <c r="F732" s="23">
        <v>2014</v>
      </c>
    </row>
    <row r="733" spans="2:6" x14ac:dyDescent="0.2">
      <c r="B733" s="22">
        <v>721</v>
      </c>
      <c r="C733" s="38"/>
      <c r="D733" s="25">
        <v>1290243.0061753094</v>
      </c>
      <c r="E733" s="24">
        <v>43.5</v>
      </c>
      <c r="F733" s="23">
        <v>2065</v>
      </c>
    </row>
    <row r="734" spans="2:6" x14ac:dyDescent="0.2">
      <c r="B734" s="22">
        <v>722</v>
      </c>
      <c r="C734" s="38"/>
      <c r="D734" s="25">
        <v>214008.5092343213</v>
      </c>
      <c r="E734" s="24">
        <v>33.5</v>
      </c>
      <c r="F734" s="23">
        <v>2055</v>
      </c>
    </row>
    <row r="735" spans="2:6" x14ac:dyDescent="0.2">
      <c r="B735" s="22">
        <v>723</v>
      </c>
      <c r="C735" s="38"/>
      <c r="D735" s="25">
        <v>31265.881503093173</v>
      </c>
      <c r="E735" s="24">
        <v>23.5</v>
      </c>
      <c r="F735" s="23">
        <v>2045</v>
      </c>
    </row>
    <row r="736" spans="2:6" x14ac:dyDescent="0.2">
      <c r="B736" s="22">
        <v>724</v>
      </c>
      <c r="C736" s="38"/>
      <c r="D736" s="25">
        <v>34177.960738916416</v>
      </c>
      <c r="E736" s="24">
        <v>18.5</v>
      </c>
      <c r="F736" s="23">
        <v>2040</v>
      </c>
    </row>
    <row r="737" spans="2:6" x14ac:dyDescent="0.2">
      <c r="B737" s="22">
        <v>725</v>
      </c>
      <c r="C737" s="38"/>
      <c r="D737" s="25">
        <v>-8.149072527885315E-13</v>
      </c>
      <c r="E737" s="24">
        <v>0</v>
      </c>
      <c r="F737" s="23">
        <v>2020</v>
      </c>
    </row>
    <row r="738" spans="2:6" x14ac:dyDescent="0.2">
      <c r="B738" s="22">
        <v>726</v>
      </c>
      <c r="C738" s="38"/>
      <c r="D738" s="25">
        <v>6968.2096137555491</v>
      </c>
      <c r="E738" s="24">
        <v>0</v>
      </c>
      <c r="F738" s="23">
        <v>2015</v>
      </c>
    </row>
    <row r="739" spans="2:6" x14ac:dyDescent="0.2">
      <c r="B739" s="22">
        <v>727</v>
      </c>
      <c r="C739" s="38"/>
      <c r="D739" s="25">
        <v>1030034.2488392275</v>
      </c>
      <c r="E739" s="24">
        <v>44.5</v>
      </c>
      <c r="F739" s="23">
        <v>2066</v>
      </c>
    </row>
    <row r="740" spans="2:6" x14ac:dyDescent="0.2">
      <c r="B740" s="22">
        <v>728</v>
      </c>
      <c r="C740" s="38"/>
      <c r="D740" s="25">
        <v>641548.79824326374</v>
      </c>
      <c r="E740" s="24">
        <v>34.5</v>
      </c>
      <c r="F740" s="23">
        <v>2056</v>
      </c>
    </row>
    <row r="741" spans="2:6" x14ac:dyDescent="0.2">
      <c r="B741" s="22">
        <v>729</v>
      </c>
      <c r="C741" s="38"/>
      <c r="D741" s="25">
        <v>118838.48953836295</v>
      </c>
      <c r="E741" s="24">
        <v>24.5</v>
      </c>
      <c r="F741" s="23">
        <v>2046</v>
      </c>
    </row>
    <row r="742" spans="2:6" x14ac:dyDescent="0.2">
      <c r="B742" s="22">
        <v>730</v>
      </c>
      <c r="C742" s="38"/>
      <c r="D742" s="25">
        <v>46160.820381860714</v>
      </c>
      <c r="E742" s="24">
        <v>19.5</v>
      </c>
      <c r="F742" s="23">
        <v>2041</v>
      </c>
    </row>
    <row r="743" spans="2:6" x14ac:dyDescent="0.2">
      <c r="B743" s="22">
        <v>731</v>
      </c>
      <c r="C743" s="38"/>
      <c r="D743" s="25">
        <v>3.2014213502407074E-10</v>
      </c>
      <c r="E743" s="24">
        <v>0</v>
      </c>
      <c r="F743" s="23">
        <v>2021</v>
      </c>
    </row>
    <row r="744" spans="2:6" x14ac:dyDescent="0.2">
      <c r="B744" s="22">
        <v>732</v>
      </c>
      <c r="C744" s="38"/>
      <c r="D744" s="25">
        <v>18638.400655173667</v>
      </c>
      <c r="E744" s="24">
        <v>0</v>
      </c>
      <c r="F744" s="23">
        <v>2016</v>
      </c>
    </row>
    <row r="745" spans="2:6" x14ac:dyDescent="0.2">
      <c r="B745" s="22">
        <v>733</v>
      </c>
      <c r="C745" s="38"/>
      <c r="D745" s="25">
        <v>1408005.7604148276</v>
      </c>
      <c r="E745" s="24">
        <v>45.5</v>
      </c>
      <c r="F745" s="23">
        <v>2067</v>
      </c>
    </row>
    <row r="746" spans="2:6" x14ac:dyDescent="0.2">
      <c r="B746" s="22">
        <v>734</v>
      </c>
      <c r="C746" s="38"/>
      <c r="D746" s="25">
        <v>134607.68115447182</v>
      </c>
      <c r="E746" s="24">
        <v>35.5</v>
      </c>
      <c r="F746" s="23">
        <v>2057</v>
      </c>
    </row>
    <row r="747" spans="2:6" x14ac:dyDescent="0.2">
      <c r="B747" s="22">
        <v>735</v>
      </c>
      <c r="C747" s="38"/>
      <c r="D747" s="25">
        <v>37284.613648689119</v>
      </c>
      <c r="E747" s="24">
        <v>25.5</v>
      </c>
      <c r="F747" s="23">
        <v>2047</v>
      </c>
    </row>
    <row r="748" spans="2:6" x14ac:dyDescent="0.2">
      <c r="B748" s="22">
        <v>736</v>
      </c>
      <c r="C748" s="38"/>
      <c r="D748" s="25">
        <v>26017.070314844372</v>
      </c>
      <c r="E748" s="24">
        <v>20.5</v>
      </c>
      <c r="F748" s="23">
        <v>2042</v>
      </c>
    </row>
    <row r="749" spans="2:6" x14ac:dyDescent="0.2">
      <c r="B749" s="22">
        <v>737</v>
      </c>
      <c r="C749" s="38"/>
      <c r="D749" s="25">
        <v>11425.522505167231</v>
      </c>
      <c r="E749" s="24">
        <v>0.5</v>
      </c>
      <c r="F749" s="23">
        <v>2022</v>
      </c>
    </row>
    <row r="750" spans="2:6" x14ac:dyDescent="0.2">
      <c r="B750" s="22">
        <v>738</v>
      </c>
      <c r="C750" s="38"/>
      <c r="D750" s="25">
        <v>892041.90465030819</v>
      </c>
      <c r="E750" s="24">
        <v>46.5</v>
      </c>
      <c r="F750" s="23">
        <v>2068</v>
      </c>
    </row>
    <row r="751" spans="2:6" x14ac:dyDescent="0.2">
      <c r="B751" s="22">
        <v>739</v>
      </c>
      <c r="C751" s="38"/>
      <c r="D751" s="25">
        <v>105272.94414261938</v>
      </c>
      <c r="E751" s="24">
        <v>36.5</v>
      </c>
      <c r="F751" s="23">
        <v>2058</v>
      </c>
    </row>
    <row r="752" spans="2:6" x14ac:dyDescent="0.2">
      <c r="B752" s="22">
        <v>740</v>
      </c>
      <c r="C752" s="38"/>
      <c r="D752" s="25">
        <v>6379.8534419803909</v>
      </c>
      <c r="E752" s="24">
        <v>26.5</v>
      </c>
      <c r="F752" s="23">
        <v>2048</v>
      </c>
    </row>
    <row r="753" spans="2:6" x14ac:dyDescent="0.2">
      <c r="B753" s="22">
        <v>741</v>
      </c>
      <c r="C753" s="38"/>
      <c r="D753" s="25">
        <v>12542.659407621541</v>
      </c>
      <c r="E753" s="24">
        <v>21.5</v>
      </c>
      <c r="F753" s="23">
        <v>2043</v>
      </c>
    </row>
    <row r="754" spans="2:6" x14ac:dyDescent="0.2">
      <c r="B754" s="22">
        <v>742</v>
      </c>
      <c r="C754" s="38"/>
      <c r="D754" s="25">
        <v>11333.807451522909</v>
      </c>
      <c r="E754" s="24">
        <v>1.5</v>
      </c>
      <c r="F754" s="23">
        <v>2023</v>
      </c>
    </row>
    <row r="755" spans="2:6" x14ac:dyDescent="0.2">
      <c r="B755" s="22">
        <v>743</v>
      </c>
      <c r="C755" s="38"/>
      <c r="D755" s="25">
        <v>11066.78226975791</v>
      </c>
      <c r="E755" s="24">
        <v>0</v>
      </c>
      <c r="F755" s="23">
        <v>2018</v>
      </c>
    </row>
    <row r="756" spans="2:6" x14ac:dyDescent="0.2">
      <c r="B756" s="22">
        <v>744</v>
      </c>
      <c r="C756" s="38"/>
      <c r="D756" s="25">
        <v>953780.73465893418</v>
      </c>
      <c r="E756" s="24">
        <v>47.5</v>
      </c>
      <c r="F756" s="23">
        <v>2069</v>
      </c>
    </row>
    <row r="757" spans="2:6" x14ac:dyDescent="0.2">
      <c r="B757" s="22">
        <v>745</v>
      </c>
      <c r="C757" s="38"/>
      <c r="D757" s="25">
        <v>200811.01633648109</v>
      </c>
      <c r="E757" s="24">
        <v>37.5</v>
      </c>
      <c r="F757" s="23">
        <v>2059</v>
      </c>
    </row>
    <row r="758" spans="2:6" x14ac:dyDescent="0.2">
      <c r="B758" s="22">
        <v>746</v>
      </c>
      <c r="C758" s="38"/>
      <c r="D758" s="25">
        <v>6032.074596404098</v>
      </c>
      <c r="E758" s="24">
        <v>27.5</v>
      </c>
      <c r="F758" s="23">
        <v>2049</v>
      </c>
    </row>
    <row r="759" spans="2:6" x14ac:dyDescent="0.2">
      <c r="B759" s="22">
        <v>747</v>
      </c>
      <c r="C759" s="38"/>
      <c r="D759" s="25">
        <v>11764.520840235229</v>
      </c>
      <c r="E759" s="24">
        <v>22.5</v>
      </c>
      <c r="F759" s="23">
        <v>2044</v>
      </c>
    </row>
    <row r="760" spans="2:6" x14ac:dyDescent="0.2">
      <c r="B760" s="22">
        <v>748</v>
      </c>
      <c r="C760" s="38"/>
      <c r="D760" s="25">
        <v>48423.378138311673</v>
      </c>
      <c r="E760" s="24">
        <v>2.5</v>
      </c>
      <c r="F760" s="23">
        <v>2024</v>
      </c>
    </row>
    <row r="761" spans="2:6" x14ac:dyDescent="0.2">
      <c r="B761" s="22">
        <v>749</v>
      </c>
      <c r="C761" s="38"/>
      <c r="D761" s="25">
        <v>20486.207406678004</v>
      </c>
      <c r="E761" s="24">
        <v>0</v>
      </c>
      <c r="F761" s="23">
        <v>2019</v>
      </c>
    </row>
    <row r="762" spans="2:6" x14ac:dyDescent="0.2">
      <c r="B762" s="22">
        <v>750</v>
      </c>
      <c r="C762" s="38"/>
      <c r="D762" s="25">
        <v>415187.52599583683</v>
      </c>
      <c r="E762" s="24">
        <v>37.5</v>
      </c>
      <c r="F762" s="23">
        <v>2059</v>
      </c>
    </row>
    <row r="763" spans="2:6" x14ac:dyDescent="0.2">
      <c r="B763" s="22">
        <v>751</v>
      </c>
      <c r="C763" s="38"/>
      <c r="D763" s="25">
        <v>722007.1622701264</v>
      </c>
      <c r="E763" s="24">
        <v>27.5</v>
      </c>
      <c r="F763" s="23">
        <v>2049</v>
      </c>
    </row>
    <row r="764" spans="2:6" x14ac:dyDescent="0.2">
      <c r="B764" s="22">
        <v>752</v>
      </c>
      <c r="C764" s="38"/>
      <c r="D764" s="25">
        <v>145846.26883055596</v>
      </c>
      <c r="E764" s="24">
        <v>17.5</v>
      </c>
      <c r="F764" s="23">
        <v>2039</v>
      </c>
    </row>
    <row r="765" spans="2:6" x14ac:dyDescent="0.2">
      <c r="B765" s="22">
        <v>753</v>
      </c>
      <c r="C765" s="38"/>
      <c r="D765" s="25">
        <v>148088.0598381632</v>
      </c>
      <c r="E765" s="24">
        <v>0</v>
      </c>
      <c r="F765" s="23">
        <v>2011</v>
      </c>
    </row>
    <row r="766" spans="2:6" x14ac:dyDescent="0.2">
      <c r="B766" s="22">
        <v>754</v>
      </c>
      <c r="C766" s="38"/>
      <c r="D766" s="25">
        <v>7712.294042006135</v>
      </c>
      <c r="E766" s="24">
        <v>0.5</v>
      </c>
      <c r="F766" s="23">
        <v>2022</v>
      </c>
    </row>
    <row r="767" spans="2:6" x14ac:dyDescent="0.2">
      <c r="B767" s="22">
        <v>755</v>
      </c>
      <c r="C767" s="38"/>
      <c r="D767" s="25">
        <v>2.81998887658119E-10</v>
      </c>
      <c r="E767" s="24">
        <v>0</v>
      </c>
      <c r="F767" s="23">
        <v>2019</v>
      </c>
    </row>
    <row r="768" spans="2:6" x14ac:dyDescent="0.2">
      <c r="B768" s="22">
        <v>756</v>
      </c>
      <c r="C768" s="38"/>
      <c r="D768" s="25">
        <v>5.2009651497937733E-9</v>
      </c>
      <c r="E768" s="24">
        <v>0</v>
      </c>
      <c r="F768" s="23">
        <v>2018</v>
      </c>
    </row>
    <row r="769" spans="2:6" x14ac:dyDescent="0.2">
      <c r="B769" s="22">
        <v>757</v>
      </c>
      <c r="C769" s="38"/>
      <c r="D769" s="25">
        <v>259325.42528377543</v>
      </c>
      <c r="E769" s="24">
        <v>29.5</v>
      </c>
      <c r="F769" s="23">
        <v>2051</v>
      </c>
    </row>
    <row r="770" spans="2:6" x14ac:dyDescent="0.2">
      <c r="B770" s="22">
        <v>758</v>
      </c>
      <c r="C770" s="38"/>
      <c r="D770" s="25">
        <v>54893.57217133409</v>
      </c>
      <c r="E770" s="24">
        <v>19.5</v>
      </c>
      <c r="F770" s="23">
        <v>2041</v>
      </c>
    </row>
    <row r="771" spans="2:6" x14ac:dyDescent="0.2">
      <c r="B771" s="22">
        <v>759</v>
      </c>
      <c r="C771" s="38"/>
      <c r="D771" s="25">
        <v>81.967074632429444</v>
      </c>
      <c r="E771" s="24">
        <v>4.5</v>
      </c>
      <c r="F771" s="23">
        <v>2026</v>
      </c>
    </row>
    <row r="772" spans="2:6" x14ac:dyDescent="0.2">
      <c r="B772" s="22">
        <v>760</v>
      </c>
      <c r="C772" s="38"/>
      <c r="D772" s="25">
        <v>-1.4591203035583742E-10</v>
      </c>
      <c r="E772" s="24">
        <v>0</v>
      </c>
      <c r="F772" s="23">
        <v>2011</v>
      </c>
    </row>
    <row r="773" spans="2:6" x14ac:dyDescent="0.2">
      <c r="B773" s="22">
        <v>761</v>
      </c>
      <c r="C773" s="38"/>
      <c r="D773" s="25">
        <v>230552.03508437308</v>
      </c>
      <c r="E773" s="24">
        <v>30.5</v>
      </c>
      <c r="F773" s="23">
        <v>2052</v>
      </c>
    </row>
    <row r="774" spans="2:6" x14ac:dyDescent="0.2">
      <c r="B774" s="22">
        <v>762</v>
      </c>
      <c r="C774" s="38"/>
      <c r="D774" s="25">
        <v>62071.802140827494</v>
      </c>
      <c r="E774" s="24">
        <v>20.5</v>
      </c>
      <c r="F774" s="23">
        <v>2042</v>
      </c>
    </row>
    <row r="775" spans="2:6" x14ac:dyDescent="0.2">
      <c r="B775" s="22">
        <v>763</v>
      </c>
      <c r="C775" s="38"/>
      <c r="D775" s="25">
        <v>2.3723645591908785E-10</v>
      </c>
      <c r="E775" s="24">
        <v>0</v>
      </c>
      <c r="F775" s="23">
        <v>2012</v>
      </c>
    </row>
    <row r="776" spans="2:6" x14ac:dyDescent="0.2">
      <c r="B776" s="22">
        <v>764</v>
      </c>
      <c r="C776" s="38"/>
      <c r="D776" s="25">
        <v>154168.51142095542</v>
      </c>
      <c r="E776" s="24">
        <v>31.5</v>
      </c>
      <c r="F776" s="23">
        <v>2053</v>
      </c>
    </row>
    <row r="777" spans="2:6" x14ac:dyDescent="0.2">
      <c r="B777" s="22">
        <v>765</v>
      </c>
      <c r="C777" s="38"/>
      <c r="D777" s="25">
        <v>42687.035024106939</v>
      </c>
      <c r="E777" s="24">
        <v>21.5</v>
      </c>
      <c r="F777" s="23">
        <v>2043</v>
      </c>
    </row>
    <row r="778" spans="2:6" x14ac:dyDescent="0.2">
      <c r="B778" s="22">
        <v>766</v>
      </c>
      <c r="C778" s="38"/>
      <c r="D778" s="25">
        <v>62.831741291840189</v>
      </c>
      <c r="E778" s="24">
        <v>11.5</v>
      </c>
      <c r="F778" s="23">
        <v>2033</v>
      </c>
    </row>
    <row r="779" spans="2:6" x14ac:dyDescent="0.2">
      <c r="B779" s="22">
        <v>767</v>
      </c>
      <c r="C779" s="38"/>
      <c r="D779" s="25">
        <v>-4.0436612894857778E-11</v>
      </c>
      <c r="E779" s="24">
        <v>0</v>
      </c>
      <c r="F779" s="23">
        <v>2013</v>
      </c>
    </row>
    <row r="780" spans="2:6" x14ac:dyDescent="0.2">
      <c r="B780" s="22">
        <v>768</v>
      </c>
      <c r="C780" s="38"/>
      <c r="D780" s="25">
        <v>151372.09697701887</v>
      </c>
      <c r="E780" s="24">
        <v>32.5</v>
      </c>
      <c r="F780" s="23">
        <v>2054</v>
      </c>
    </row>
    <row r="781" spans="2:6" x14ac:dyDescent="0.2">
      <c r="B781" s="22">
        <v>769</v>
      </c>
      <c r="C781" s="38"/>
      <c r="D781" s="25">
        <v>26683.542854474668</v>
      </c>
      <c r="E781" s="24">
        <v>22.5</v>
      </c>
      <c r="F781" s="23">
        <v>2044</v>
      </c>
    </row>
    <row r="782" spans="2:6" x14ac:dyDescent="0.2">
      <c r="B782" s="22">
        <v>770</v>
      </c>
      <c r="C782" s="38"/>
      <c r="D782" s="25">
        <v>3668.8629957809644</v>
      </c>
      <c r="E782" s="24">
        <v>12.5</v>
      </c>
      <c r="F782" s="23">
        <v>2034</v>
      </c>
    </row>
    <row r="783" spans="2:6" x14ac:dyDescent="0.2">
      <c r="B783" s="22">
        <v>771</v>
      </c>
      <c r="C783" s="38"/>
      <c r="D783" s="25">
        <v>-8.4847983261822836E-14</v>
      </c>
      <c r="E783" s="24">
        <v>0</v>
      </c>
      <c r="F783" s="23">
        <v>2014</v>
      </c>
    </row>
    <row r="784" spans="2:6" x14ac:dyDescent="0.2">
      <c r="B784" s="22">
        <v>772</v>
      </c>
      <c r="C784" s="38"/>
      <c r="D784" s="25">
        <v>4.8058680658226278E-11</v>
      </c>
      <c r="E784" s="24">
        <v>0</v>
      </c>
      <c r="F784" s="23">
        <v>2011</v>
      </c>
    </row>
    <row r="785" spans="2:6" x14ac:dyDescent="0.2">
      <c r="B785" s="22">
        <v>773</v>
      </c>
      <c r="C785" s="38"/>
      <c r="D785" s="25">
        <v>199404.20991714206</v>
      </c>
      <c r="E785" s="24">
        <v>33.5</v>
      </c>
      <c r="F785" s="23">
        <v>2055</v>
      </c>
    </row>
    <row r="786" spans="2:6" x14ac:dyDescent="0.2">
      <c r="B786" s="22">
        <v>774</v>
      </c>
      <c r="C786" s="38"/>
      <c r="D786" s="25">
        <v>46007.492050000117</v>
      </c>
      <c r="E786" s="24">
        <v>23.5</v>
      </c>
      <c r="F786" s="23">
        <v>2045</v>
      </c>
    </row>
    <row r="787" spans="2:6" x14ac:dyDescent="0.2">
      <c r="B787" s="22">
        <v>775</v>
      </c>
      <c r="C787" s="38"/>
      <c r="D787" s="25">
        <v>369.58965304226945</v>
      </c>
      <c r="E787" s="24">
        <v>13.5</v>
      </c>
      <c r="F787" s="23">
        <v>2035</v>
      </c>
    </row>
    <row r="788" spans="2:6" x14ac:dyDescent="0.2">
      <c r="B788" s="22">
        <v>776</v>
      </c>
      <c r="C788" s="38"/>
      <c r="D788" s="25">
        <v>284.81125312969289</v>
      </c>
      <c r="E788" s="24">
        <v>8.5</v>
      </c>
      <c r="F788" s="23">
        <v>2030</v>
      </c>
    </row>
    <row r="789" spans="2:6" x14ac:dyDescent="0.2">
      <c r="B789" s="22">
        <v>777</v>
      </c>
      <c r="C789" s="38"/>
      <c r="D789" s="25">
        <v>4.021440001379861E-11</v>
      </c>
      <c r="E789" s="24">
        <v>0</v>
      </c>
      <c r="F789" s="23">
        <v>2015</v>
      </c>
    </row>
    <row r="790" spans="2:6" x14ac:dyDescent="0.2">
      <c r="B790" s="22">
        <v>778</v>
      </c>
      <c r="C790" s="38"/>
      <c r="D790" s="25">
        <v>1.5245661407032721E-11</v>
      </c>
      <c r="E790" s="24">
        <v>0</v>
      </c>
      <c r="F790" s="23">
        <v>2011</v>
      </c>
    </row>
    <row r="791" spans="2:6" x14ac:dyDescent="0.2">
      <c r="B791" s="22">
        <v>779</v>
      </c>
      <c r="C791" s="38"/>
      <c r="D791" s="25">
        <v>169437.24884652859</v>
      </c>
      <c r="E791" s="24">
        <v>34.5</v>
      </c>
      <c r="F791" s="23">
        <v>2056</v>
      </c>
    </row>
    <row r="792" spans="2:6" x14ac:dyDescent="0.2">
      <c r="B792" s="22">
        <v>780</v>
      </c>
      <c r="C792" s="38"/>
      <c r="D792" s="25">
        <v>39680.661273235339</v>
      </c>
      <c r="E792" s="24">
        <v>24.5</v>
      </c>
      <c r="F792" s="23">
        <v>2046</v>
      </c>
    </row>
    <row r="793" spans="2:6" x14ac:dyDescent="0.2">
      <c r="B793" s="22">
        <v>781</v>
      </c>
      <c r="C793" s="38"/>
      <c r="D793" s="25">
        <v>-6.2995666625786262E-2</v>
      </c>
      <c r="E793" s="24">
        <v>14.5</v>
      </c>
      <c r="F793" s="23">
        <v>2036</v>
      </c>
    </row>
    <row r="794" spans="2:6" x14ac:dyDescent="0.2">
      <c r="B794" s="22">
        <v>782</v>
      </c>
      <c r="C794" s="38"/>
      <c r="D794" s="25">
        <v>620.32295221920867</v>
      </c>
      <c r="E794" s="24">
        <v>9.5</v>
      </c>
      <c r="F794" s="23">
        <v>2031</v>
      </c>
    </row>
    <row r="795" spans="2:6" x14ac:dyDescent="0.2">
      <c r="B795" s="22">
        <v>783</v>
      </c>
      <c r="C795" s="38"/>
      <c r="D795" s="25">
        <v>2.39107483441482E-11</v>
      </c>
      <c r="E795" s="24">
        <v>0</v>
      </c>
      <c r="F795" s="23">
        <v>2016</v>
      </c>
    </row>
    <row r="796" spans="2:6" x14ac:dyDescent="0.2">
      <c r="B796" s="22">
        <v>784</v>
      </c>
      <c r="C796" s="38"/>
      <c r="D796" s="25">
        <v>5.1498363655001451E-11</v>
      </c>
      <c r="E796" s="24">
        <v>0</v>
      </c>
      <c r="F796" s="23">
        <v>2011</v>
      </c>
    </row>
    <row r="797" spans="2:6" x14ac:dyDescent="0.2">
      <c r="B797" s="22">
        <v>785</v>
      </c>
      <c r="C797" s="38"/>
      <c r="D797" s="25">
        <v>318838.79963876354</v>
      </c>
      <c r="E797" s="24">
        <v>35.5</v>
      </c>
      <c r="F797" s="23">
        <v>2057</v>
      </c>
    </row>
    <row r="798" spans="2:6" x14ac:dyDescent="0.2">
      <c r="B798" s="22">
        <v>786</v>
      </c>
      <c r="C798" s="38"/>
      <c r="D798" s="25">
        <v>90642.511418565176</v>
      </c>
      <c r="E798" s="24">
        <v>25.5</v>
      </c>
      <c r="F798" s="23">
        <v>2047</v>
      </c>
    </row>
    <row r="799" spans="2:6" x14ac:dyDescent="0.2">
      <c r="B799" s="22">
        <v>787</v>
      </c>
      <c r="C799" s="38"/>
      <c r="D799" s="25">
        <v>2348.052888809505</v>
      </c>
      <c r="E799" s="24">
        <v>10.5</v>
      </c>
      <c r="F799" s="23">
        <v>2032</v>
      </c>
    </row>
    <row r="800" spans="2:6" x14ac:dyDescent="0.2">
      <c r="B800" s="22">
        <v>788</v>
      </c>
      <c r="C800" s="38"/>
      <c r="D800" s="25">
        <v>9.7987664603278962E-11</v>
      </c>
      <c r="E800" s="24">
        <v>0</v>
      </c>
      <c r="F800" s="23">
        <v>2017</v>
      </c>
    </row>
    <row r="801" spans="2:6" x14ac:dyDescent="0.2">
      <c r="B801" s="22">
        <v>789</v>
      </c>
      <c r="C801" s="38"/>
      <c r="D801" s="25">
        <v>8.3655561492854819E-12</v>
      </c>
      <c r="E801" s="24">
        <v>0</v>
      </c>
      <c r="F801" s="23">
        <v>2012</v>
      </c>
    </row>
    <row r="802" spans="2:6" x14ac:dyDescent="0.2">
      <c r="B802" s="22">
        <v>790</v>
      </c>
      <c r="C802" s="38"/>
      <c r="D802" s="25">
        <v>341258.10624647513</v>
      </c>
      <c r="E802" s="24">
        <v>36.5</v>
      </c>
      <c r="F802" s="23">
        <v>2058</v>
      </c>
    </row>
    <row r="803" spans="2:6" x14ac:dyDescent="0.2">
      <c r="B803" s="22">
        <v>791</v>
      </c>
      <c r="C803" s="38"/>
      <c r="D803" s="25">
        <v>130554.41194089106</v>
      </c>
      <c r="E803" s="24">
        <v>26.5</v>
      </c>
      <c r="F803" s="23">
        <v>2048</v>
      </c>
    </row>
    <row r="804" spans="2:6" x14ac:dyDescent="0.2">
      <c r="B804" s="22">
        <v>792</v>
      </c>
      <c r="C804" s="38"/>
      <c r="D804" s="25">
        <v>21192.611313707923</v>
      </c>
      <c r="E804" s="24">
        <v>16.5</v>
      </c>
      <c r="F804" s="23">
        <v>2038</v>
      </c>
    </row>
    <row r="805" spans="2:6" x14ac:dyDescent="0.2">
      <c r="B805" s="22">
        <v>793</v>
      </c>
      <c r="C805" s="38"/>
      <c r="D805" s="25">
        <v>1.0959105726215051E-11</v>
      </c>
      <c r="E805" s="24">
        <v>0</v>
      </c>
      <c r="F805" s="23">
        <v>2018</v>
      </c>
    </row>
    <row r="806" spans="2:6" x14ac:dyDescent="0.2">
      <c r="B806" s="22">
        <v>794</v>
      </c>
      <c r="C806" s="38"/>
      <c r="D806" s="25">
        <v>-2.3630906097635013E-11</v>
      </c>
      <c r="E806" s="24">
        <v>0</v>
      </c>
      <c r="F806" s="23">
        <v>2013</v>
      </c>
    </row>
    <row r="807" spans="2:6" x14ac:dyDescent="0.2">
      <c r="B807" s="22">
        <v>795</v>
      </c>
      <c r="C807" s="38"/>
      <c r="D807" s="25">
        <v>209984.20116309274</v>
      </c>
      <c r="E807" s="24">
        <v>37.5</v>
      </c>
      <c r="F807" s="23">
        <v>2059</v>
      </c>
    </row>
    <row r="808" spans="2:6" x14ac:dyDescent="0.2">
      <c r="B808" s="22">
        <v>796</v>
      </c>
      <c r="C808" s="38"/>
      <c r="D808" s="25">
        <v>84486.789617583912</v>
      </c>
      <c r="E808" s="24">
        <v>27.5</v>
      </c>
      <c r="F808" s="23">
        <v>2049</v>
      </c>
    </row>
    <row r="809" spans="2:6" x14ac:dyDescent="0.2">
      <c r="B809" s="22">
        <v>797</v>
      </c>
      <c r="C809" s="38"/>
      <c r="D809" s="25">
        <v>14447.623325009816</v>
      </c>
      <c r="E809" s="24">
        <v>17.5</v>
      </c>
      <c r="F809" s="23">
        <v>2039</v>
      </c>
    </row>
    <row r="810" spans="2:6" x14ac:dyDescent="0.2">
      <c r="B810" s="22">
        <v>798</v>
      </c>
      <c r="C810" s="38"/>
      <c r="D810" s="25">
        <v>73.283496260347022</v>
      </c>
      <c r="E810" s="24">
        <v>12.5</v>
      </c>
      <c r="F810" s="23">
        <v>2034</v>
      </c>
    </row>
    <row r="811" spans="2:6" x14ac:dyDescent="0.2">
      <c r="B811" s="22">
        <v>799</v>
      </c>
      <c r="C811" s="38"/>
      <c r="D811" s="25">
        <v>-2.9295893909875305E-11</v>
      </c>
      <c r="E811" s="24">
        <v>0</v>
      </c>
      <c r="F811" s="23">
        <v>2019</v>
      </c>
    </row>
    <row r="812" spans="2:6" x14ac:dyDescent="0.2">
      <c r="B812" s="22">
        <v>800</v>
      </c>
      <c r="C812" s="38"/>
      <c r="D812" s="25">
        <v>-6.9651654180646809E-11</v>
      </c>
      <c r="E812" s="24">
        <v>0</v>
      </c>
      <c r="F812" s="23">
        <v>2014</v>
      </c>
    </row>
    <row r="813" spans="2:6" x14ac:dyDescent="0.2">
      <c r="B813" s="22">
        <v>801</v>
      </c>
      <c r="C813" s="38"/>
      <c r="D813" s="25">
        <v>4190.2450872427071</v>
      </c>
      <c r="E813" s="24">
        <v>0</v>
      </c>
      <c r="F813" s="23">
        <v>2011</v>
      </c>
    </row>
    <row r="814" spans="2:6" x14ac:dyDescent="0.2">
      <c r="B814" s="22">
        <v>802</v>
      </c>
      <c r="C814" s="38"/>
      <c r="D814" s="25">
        <v>432963.0178692718</v>
      </c>
      <c r="E814" s="24">
        <v>38.5</v>
      </c>
      <c r="F814" s="23">
        <v>2060</v>
      </c>
    </row>
    <row r="815" spans="2:6" x14ac:dyDescent="0.2">
      <c r="B815" s="22">
        <v>803</v>
      </c>
      <c r="C815" s="38"/>
      <c r="D815" s="25">
        <v>72790.630626165483</v>
      </c>
      <c r="E815" s="24">
        <v>28.5</v>
      </c>
      <c r="F815" s="23">
        <v>2050</v>
      </c>
    </row>
    <row r="816" spans="2:6" x14ac:dyDescent="0.2">
      <c r="B816" s="22">
        <v>804</v>
      </c>
      <c r="C816" s="38"/>
      <c r="D816" s="25">
        <v>1517.0698701205638</v>
      </c>
      <c r="E816" s="24">
        <v>18.5</v>
      </c>
      <c r="F816" s="23">
        <v>2040</v>
      </c>
    </row>
    <row r="817" spans="2:6" x14ac:dyDescent="0.2">
      <c r="B817" s="22">
        <v>805</v>
      </c>
      <c r="C817" s="38"/>
      <c r="D817" s="25">
        <v>363.87709608606838</v>
      </c>
      <c r="E817" s="24">
        <v>13.5</v>
      </c>
      <c r="F817" s="23">
        <v>2035</v>
      </c>
    </row>
    <row r="818" spans="2:6" x14ac:dyDescent="0.2">
      <c r="B818" s="22">
        <v>806</v>
      </c>
      <c r="C818" s="38"/>
      <c r="D818" s="25">
        <v>-1.8049831851385537E-11</v>
      </c>
      <c r="E818" s="24">
        <v>0</v>
      </c>
      <c r="F818" s="23">
        <v>2020</v>
      </c>
    </row>
    <row r="819" spans="2:6" x14ac:dyDescent="0.2">
      <c r="B819" s="22">
        <v>807</v>
      </c>
      <c r="C819" s="38"/>
      <c r="D819" s="25">
        <v>1.0604465768960376E-11</v>
      </c>
      <c r="E819" s="24">
        <v>0</v>
      </c>
      <c r="F819" s="23">
        <v>2015</v>
      </c>
    </row>
    <row r="820" spans="2:6" x14ac:dyDescent="0.2">
      <c r="B820" s="22">
        <v>808</v>
      </c>
      <c r="C820" s="38"/>
      <c r="D820" s="25">
        <v>3552.4916474065758</v>
      </c>
      <c r="E820" s="24">
        <v>0</v>
      </c>
      <c r="F820" s="23">
        <v>2011</v>
      </c>
    </row>
    <row r="821" spans="2:6" x14ac:dyDescent="0.2">
      <c r="B821" s="22">
        <v>809</v>
      </c>
      <c r="C821" s="38"/>
      <c r="D821" s="25">
        <v>113865.37493165967</v>
      </c>
      <c r="E821" s="24">
        <v>39.5</v>
      </c>
      <c r="F821" s="23">
        <v>2061</v>
      </c>
    </row>
    <row r="822" spans="2:6" x14ac:dyDescent="0.2">
      <c r="B822" s="22">
        <v>810</v>
      </c>
      <c r="C822" s="38"/>
      <c r="D822" s="25">
        <v>47119.804736586928</v>
      </c>
      <c r="E822" s="24">
        <v>29.5</v>
      </c>
      <c r="F822" s="23">
        <v>2051</v>
      </c>
    </row>
    <row r="823" spans="2:6" x14ac:dyDescent="0.2">
      <c r="B823" s="22">
        <v>811</v>
      </c>
      <c r="C823" s="38"/>
      <c r="D823" s="25">
        <v>5.4569682106375694E-12</v>
      </c>
      <c r="E823" s="24">
        <v>0</v>
      </c>
      <c r="F823" s="23">
        <v>2021</v>
      </c>
    </row>
    <row r="824" spans="2:6" x14ac:dyDescent="0.2">
      <c r="B824" s="22">
        <v>812</v>
      </c>
      <c r="C824" s="38"/>
      <c r="D824" s="25">
        <v>5.4743745976132701E-14</v>
      </c>
      <c r="E824" s="24">
        <v>0</v>
      </c>
      <c r="F824" s="23">
        <v>2016</v>
      </c>
    </row>
    <row r="825" spans="2:6" x14ac:dyDescent="0.2">
      <c r="B825" s="22">
        <v>813</v>
      </c>
      <c r="C825" s="38"/>
      <c r="D825" s="25">
        <v>4420.928758100461</v>
      </c>
      <c r="E825" s="24">
        <v>0</v>
      </c>
      <c r="F825" s="23">
        <v>2011</v>
      </c>
    </row>
    <row r="826" spans="2:6" x14ac:dyDescent="0.2">
      <c r="B826" s="22">
        <v>814</v>
      </c>
      <c r="C826" s="38"/>
      <c r="D826" s="25">
        <v>133002.62549538503</v>
      </c>
      <c r="E826" s="24">
        <v>40.5</v>
      </c>
      <c r="F826" s="23">
        <v>2062</v>
      </c>
    </row>
    <row r="827" spans="2:6" x14ac:dyDescent="0.2">
      <c r="B827" s="22">
        <v>815</v>
      </c>
      <c r="C827" s="38"/>
      <c r="D827" s="25">
        <v>20261.87112058769</v>
      </c>
      <c r="E827" s="24">
        <v>30.5</v>
      </c>
      <c r="F827" s="23">
        <v>2052</v>
      </c>
    </row>
    <row r="828" spans="2:6" x14ac:dyDescent="0.2">
      <c r="B828" s="22">
        <v>816</v>
      </c>
      <c r="C828" s="38"/>
      <c r="D828" s="25">
        <v>155.82106074072249</v>
      </c>
      <c r="E828" s="24">
        <v>20.5</v>
      </c>
      <c r="F828" s="23">
        <v>2042</v>
      </c>
    </row>
    <row r="829" spans="2:6" x14ac:dyDescent="0.2">
      <c r="B829" s="22">
        <v>817</v>
      </c>
      <c r="C829" s="38"/>
      <c r="D829" s="25">
        <v>635.74551309538401</v>
      </c>
      <c r="E829" s="24">
        <v>0.5</v>
      </c>
      <c r="F829" s="23">
        <v>2022</v>
      </c>
    </row>
    <row r="830" spans="2:6" x14ac:dyDescent="0.2">
      <c r="B830" s="22">
        <v>818</v>
      </c>
      <c r="C830" s="38"/>
      <c r="D830" s="25">
        <v>-1.5073835730610879E-11</v>
      </c>
      <c r="E830" s="24">
        <v>0</v>
      </c>
      <c r="F830" s="23">
        <v>2017</v>
      </c>
    </row>
    <row r="831" spans="2:6" x14ac:dyDescent="0.2">
      <c r="B831" s="22">
        <v>819</v>
      </c>
      <c r="C831" s="38"/>
      <c r="D831" s="25">
        <v>2198.9083117972586</v>
      </c>
      <c r="E831" s="24">
        <v>0</v>
      </c>
      <c r="F831" s="23">
        <v>2012</v>
      </c>
    </row>
    <row r="832" spans="2:6" x14ac:dyDescent="0.2">
      <c r="B832" s="22">
        <v>820</v>
      </c>
      <c r="C832" s="38"/>
      <c r="D832" s="25">
        <v>73240.657286353875</v>
      </c>
      <c r="E832" s="24">
        <v>41.5</v>
      </c>
      <c r="F832" s="23">
        <v>2063</v>
      </c>
    </row>
    <row r="833" spans="2:6" x14ac:dyDescent="0.2">
      <c r="B833" s="22">
        <v>821</v>
      </c>
      <c r="C833" s="38"/>
      <c r="D833" s="25">
        <v>22814.654952304118</v>
      </c>
      <c r="E833" s="24">
        <v>31.5</v>
      </c>
      <c r="F833" s="23">
        <v>2053</v>
      </c>
    </row>
    <row r="834" spans="2:6" x14ac:dyDescent="0.2">
      <c r="B834" s="22">
        <v>822</v>
      </c>
      <c r="C834" s="38"/>
      <c r="D834" s="25">
        <v>990.17489680246217</v>
      </c>
      <c r="E834" s="24">
        <v>1.5</v>
      </c>
      <c r="F834" s="23">
        <v>2023</v>
      </c>
    </row>
    <row r="835" spans="2:6" x14ac:dyDescent="0.2">
      <c r="B835" s="22">
        <v>823</v>
      </c>
      <c r="C835" s="38"/>
      <c r="D835" s="25">
        <v>-1.963979525316972E-11</v>
      </c>
      <c r="E835" s="24">
        <v>0</v>
      </c>
      <c r="F835" s="23">
        <v>2018</v>
      </c>
    </row>
    <row r="836" spans="2:6" x14ac:dyDescent="0.2">
      <c r="B836" s="22">
        <v>824</v>
      </c>
      <c r="C836" s="38"/>
      <c r="D836" s="25">
        <v>2066.0227460397109</v>
      </c>
      <c r="E836" s="24">
        <v>0</v>
      </c>
      <c r="F836" s="23">
        <v>2013</v>
      </c>
    </row>
    <row r="837" spans="2:6" x14ac:dyDescent="0.2">
      <c r="B837" s="22">
        <v>825</v>
      </c>
      <c r="C837" s="38"/>
      <c r="D837" s="25">
        <v>56111.796923008515</v>
      </c>
      <c r="E837" s="24">
        <v>42.5</v>
      </c>
      <c r="F837" s="23">
        <v>2064</v>
      </c>
    </row>
    <row r="838" spans="2:6" x14ac:dyDescent="0.2">
      <c r="B838" s="22">
        <v>826</v>
      </c>
      <c r="C838" s="38"/>
      <c r="D838" s="25">
        <v>25041.724457864591</v>
      </c>
      <c r="E838" s="24">
        <v>32.5</v>
      </c>
      <c r="F838" s="23">
        <v>2054</v>
      </c>
    </row>
    <row r="839" spans="2:6" x14ac:dyDescent="0.2">
      <c r="B839" s="22">
        <v>827</v>
      </c>
      <c r="C839" s="38"/>
      <c r="D839" s="25">
        <v>1605.7774950938656</v>
      </c>
      <c r="E839" s="24">
        <v>2.5</v>
      </c>
      <c r="F839" s="23">
        <v>2024</v>
      </c>
    </row>
    <row r="840" spans="2:6" x14ac:dyDescent="0.2">
      <c r="B840" s="22">
        <v>828</v>
      </c>
      <c r="C840" s="38"/>
      <c r="D840" s="25">
        <v>-6.6545580921228967E-12</v>
      </c>
      <c r="E840" s="24">
        <v>0</v>
      </c>
      <c r="F840" s="23">
        <v>2019</v>
      </c>
    </row>
    <row r="841" spans="2:6" x14ac:dyDescent="0.2">
      <c r="B841" s="22">
        <v>829</v>
      </c>
      <c r="C841" s="38"/>
      <c r="D841" s="25">
        <v>665.7643486754996</v>
      </c>
      <c r="E841" s="24">
        <v>0</v>
      </c>
      <c r="F841" s="23">
        <v>2014</v>
      </c>
    </row>
    <row r="842" spans="2:6" x14ac:dyDescent="0.2">
      <c r="B842" s="22">
        <v>830</v>
      </c>
      <c r="C842" s="38"/>
      <c r="D842" s="25">
        <v>98286.532045070548</v>
      </c>
      <c r="E842" s="24">
        <v>43.5</v>
      </c>
      <c r="F842" s="23">
        <v>2065</v>
      </c>
    </row>
    <row r="843" spans="2:6" x14ac:dyDescent="0.2">
      <c r="B843" s="22">
        <v>831</v>
      </c>
      <c r="C843" s="38"/>
      <c r="D843" s="25">
        <v>32994.449140771816</v>
      </c>
      <c r="E843" s="24">
        <v>33.5</v>
      </c>
      <c r="F843" s="23">
        <v>2055</v>
      </c>
    </row>
    <row r="844" spans="2:6" x14ac:dyDescent="0.2">
      <c r="B844" s="22">
        <v>832</v>
      </c>
      <c r="C844" s="38"/>
      <c r="D844" s="25">
        <v>1255.5369797495496</v>
      </c>
      <c r="E844" s="24">
        <v>3.5</v>
      </c>
      <c r="F844" s="23">
        <v>2025</v>
      </c>
    </row>
    <row r="845" spans="2:6" x14ac:dyDescent="0.2">
      <c r="B845" s="22">
        <v>833</v>
      </c>
      <c r="C845" s="38"/>
      <c r="D845" s="25">
        <v>1.1015799827873705E-11</v>
      </c>
      <c r="E845" s="24">
        <v>0</v>
      </c>
      <c r="F845" s="23">
        <v>2020</v>
      </c>
    </row>
    <row r="846" spans="2:6" x14ac:dyDescent="0.2">
      <c r="B846" s="22">
        <v>834</v>
      </c>
      <c r="C846" s="38"/>
      <c r="D846" s="25">
        <v>1227.1602372842008</v>
      </c>
      <c r="E846" s="24">
        <v>0</v>
      </c>
      <c r="F846" s="23">
        <v>2015</v>
      </c>
    </row>
    <row r="847" spans="2:6" x14ac:dyDescent="0.2">
      <c r="B847" s="22">
        <v>835</v>
      </c>
      <c r="C847" s="38"/>
      <c r="D847" s="25">
        <v>81842.703621637076</v>
      </c>
      <c r="E847" s="24">
        <v>44.5</v>
      </c>
      <c r="F847" s="23">
        <v>2066</v>
      </c>
    </row>
    <row r="848" spans="2:6" x14ac:dyDescent="0.2">
      <c r="B848" s="22">
        <v>836</v>
      </c>
      <c r="C848" s="38"/>
      <c r="D848" s="25">
        <v>10708.728444883745</v>
      </c>
      <c r="E848" s="24">
        <v>34.5</v>
      </c>
      <c r="F848" s="23">
        <v>2056</v>
      </c>
    </row>
    <row r="849" spans="2:6" x14ac:dyDescent="0.2">
      <c r="B849" s="22">
        <v>837</v>
      </c>
      <c r="C849" s="38"/>
      <c r="D849" s="25">
        <v>3981.2579992118553</v>
      </c>
      <c r="E849" s="24">
        <v>24.5</v>
      </c>
      <c r="F849" s="23">
        <v>2046</v>
      </c>
    </row>
    <row r="850" spans="2:6" x14ac:dyDescent="0.2">
      <c r="B850" s="22">
        <v>838</v>
      </c>
      <c r="C850" s="38"/>
      <c r="D850" s="25">
        <v>387.02158459480597</v>
      </c>
      <c r="E850" s="24">
        <v>19.5</v>
      </c>
      <c r="F850" s="23">
        <v>2041</v>
      </c>
    </row>
    <row r="851" spans="2:6" x14ac:dyDescent="0.2">
      <c r="B851" s="22">
        <v>839</v>
      </c>
      <c r="C851" s="38"/>
      <c r="D851" s="25">
        <v>3263.5692907228949</v>
      </c>
      <c r="E851" s="24">
        <v>4.5</v>
      </c>
      <c r="F851" s="23">
        <v>2026</v>
      </c>
    </row>
    <row r="852" spans="2:6" x14ac:dyDescent="0.2">
      <c r="B852" s="22">
        <v>840</v>
      </c>
      <c r="C852" s="38"/>
      <c r="D852" s="25">
        <v>1.6370904631912708E-11</v>
      </c>
      <c r="E852" s="24">
        <v>0</v>
      </c>
      <c r="F852" s="23">
        <v>2021</v>
      </c>
    </row>
    <row r="853" spans="2:6" x14ac:dyDescent="0.2">
      <c r="B853" s="22">
        <v>841</v>
      </c>
      <c r="C853" s="38"/>
      <c r="D853" s="25">
        <v>376.47337973888807</v>
      </c>
      <c r="E853" s="24">
        <v>0</v>
      </c>
      <c r="F853" s="23">
        <v>2016</v>
      </c>
    </row>
    <row r="854" spans="2:6" x14ac:dyDescent="0.2">
      <c r="B854" s="22">
        <v>842</v>
      </c>
      <c r="C854" s="38"/>
      <c r="D854" s="25">
        <v>85871.128668370424</v>
      </c>
      <c r="E854" s="24">
        <v>45.5</v>
      </c>
      <c r="F854" s="23">
        <v>2067</v>
      </c>
    </row>
    <row r="855" spans="2:6" x14ac:dyDescent="0.2">
      <c r="B855" s="22">
        <v>843</v>
      </c>
      <c r="C855" s="38"/>
      <c r="D855" s="25">
        <v>10871.139355149033</v>
      </c>
      <c r="E855" s="24">
        <v>35.5</v>
      </c>
      <c r="F855" s="23">
        <v>2057</v>
      </c>
    </row>
    <row r="856" spans="2:6" x14ac:dyDescent="0.2">
      <c r="B856" s="22">
        <v>844</v>
      </c>
      <c r="C856" s="38"/>
      <c r="D856" s="25">
        <v>1944.4468888333722</v>
      </c>
      <c r="E856" s="24">
        <v>25.5</v>
      </c>
      <c r="F856" s="23">
        <v>2047</v>
      </c>
    </row>
    <row r="857" spans="2:6" x14ac:dyDescent="0.2">
      <c r="B857" s="22">
        <v>845</v>
      </c>
      <c r="C857" s="38"/>
      <c r="D857" s="25">
        <v>1127.6072634641878</v>
      </c>
      <c r="E857" s="24">
        <v>20.5</v>
      </c>
      <c r="F857" s="23">
        <v>2042</v>
      </c>
    </row>
    <row r="858" spans="2:6" x14ac:dyDescent="0.2">
      <c r="B858" s="22">
        <v>846</v>
      </c>
      <c r="C858" s="38"/>
      <c r="D858" s="25">
        <v>12010.912505037908</v>
      </c>
      <c r="E858" s="24">
        <v>5.5</v>
      </c>
      <c r="F858" s="23">
        <v>2027</v>
      </c>
    </row>
    <row r="859" spans="2:6" x14ac:dyDescent="0.2">
      <c r="B859" s="22">
        <v>847</v>
      </c>
      <c r="C859" s="38"/>
      <c r="D859" s="25">
        <v>2049.5546580206719</v>
      </c>
      <c r="E859" s="24">
        <v>0.5</v>
      </c>
      <c r="F859" s="23">
        <v>2022</v>
      </c>
    </row>
    <row r="860" spans="2:6" x14ac:dyDescent="0.2">
      <c r="B860" s="22">
        <v>848</v>
      </c>
      <c r="C860" s="38"/>
      <c r="D860" s="25">
        <v>103.32450650576175</v>
      </c>
      <c r="E860" s="24">
        <v>0</v>
      </c>
      <c r="F860" s="23">
        <v>2017</v>
      </c>
    </row>
    <row r="861" spans="2:6" x14ac:dyDescent="0.2">
      <c r="B861" s="22">
        <v>849</v>
      </c>
      <c r="C861" s="38"/>
      <c r="D861" s="25">
        <v>49691.97147966607</v>
      </c>
      <c r="E861" s="24">
        <v>46.5</v>
      </c>
      <c r="F861" s="23">
        <v>2068</v>
      </c>
    </row>
    <row r="862" spans="2:6" x14ac:dyDescent="0.2">
      <c r="B862" s="22">
        <v>850</v>
      </c>
      <c r="C862" s="38"/>
      <c r="D862" s="25">
        <v>5403.5976192497183</v>
      </c>
      <c r="E862" s="24">
        <v>36.5</v>
      </c>
      <c r="F862" s="23">
        <v>2058</v>
      </c>
    </row>
    <row r="863" spans="2:6" x14ac:dyDescent="0.2">
      <c r="B863" s="22">
        <v>851</v>
      </c>
      <c r="C863" s="38"/>
      <c r="D863" s="25">
        <v>1821.0247254967144</v>
      </c>
      <c r="E863" s="24">
        <v>26.5</v>
      </c>
      <c r="F863" s="23">
        <v>2048</v>
      </c>
    </row>
    <row r="864" spans="2:6" x14ac:dyDescent="0.2">
      <c r="B864" s="22">
        <v>852</v>
      </c>
      <c r="C864" s="38"/>
      <c r="D864" s="25">
        <v>718.6456013095285</v>
      </c>
      <c r="E864" s="24">
        <v>21.5</v>
      </c>
      <c r="F864" s="23">
        <v>2043</v>
      </c>
    </row>
    <row r="865" spans="2:6" x14ac:dyDescent="0.2">
      <c r="B865" s="22">
        <v>853</v>
      </c>
      <c r="C865" s="38"/>
      <c r="D865" s="25">
        <v>3642.1477115144808</v>
      </c>
      <c r="E865" s="24">
        <v>6.5</v>
      </c>
      <c r="F865" s="23">
        <v>2028</v>
      </c>
    </row>
    <row r="866" spans="2:6" x14ac:dyDescent="0.2">
      <c r="B866" s="22">
        <v>854</v>
      </c>
      <c r="C866" s="38"/>
      <c r="D866" s="25">
        <v>4174.697407442407</v>
      </c>
      <c r="E866" s="24">
        <v>1.5</v>
      </c>
      <c r="F866" s="23">
        <v>2023</v>
      </c>
    </row>
    <row r="867" spans="2:6" x14ac:dyDescent="0.2">
      <c r="B867" s="22">
        <v>855</v>
      </c>
      <c r="C867" s="38"/>
      <c r="D867" s="25">
        <v>119.93154444935954</v>
      </c>
      <c r="E867" s="24">
        <v>0</v>
      </c>
      <c r="F867" s="23">
        <v>2018</v>
      </c>
    </row>
    <row r="868" spans="2:6" x14ac:dyDescent="0.2">
      <c r="B868" s="22">
        <v>856</v>
      </c>
      <c r="C868" s="38"/>
      <c r="D868" s="25">
        <v>48943.630702091847</v>
      </c>
      <c r="E868" s="24">
        <v>47.5</v>
      </c>
      <c r="F868" s="23">
        <v>2069</v>
      </c>
    </row>
    <row r="869" spans="2:6" x14ac:dyDescent="0.2">
      <c r="B869" s="22">
        <v>857</v>
      </c>
      <c r="C869" s="38"/>
      <c r="D869" s="25">
        <v>8233.6760186624306</v>
      </c>
      <c r="E869" s="24">
        <v>37.5</v>
      </c>
      <c r="F869" s="23">
        <v>2059</v>
      </c>
    </row>
    <row r="870" spans="2:6" x14ac:dyDescent="0.2">
      <c r="B870" s="22">
        <v>858</v>
      </c>
      <c r="C870" s="38"/>
      <c r="D870" s="25">
        <v>1561.1272030199907</v>
      </c>
      <c r="E870" s="24">
        <v>27.5</v>
      </c>
      <c r="F870" s="23">
        <v>2049</v>
      </c>
    </row>
    <row r="871" spans="2:6" x14ac:dyDescent="0.2">
      <c r="B871" s="22">
        <v>859</v>
      </c>
      <c r="C871" s="38"/>
      <c r="D871" s="25">
        <v>168.69266820000121</v>
      </c>
      <c r="E871" s="24">
        <v>22.5</v>
      </c>
      <c r="F871" s="23">
        <v>2044</v>
      </c>
    </row>
    <row r="872" spans="2:6" x14ac:dyDescent="0.2">
      <c r="B872" s="22">
        <v>860</v>
      </c>
      <c r="C872" s="38"/>
      <c r="D872" s="25">
        <v>3214.4614147799875</v>
      </c>
      <c r="E872" s="24">
        <v>7.5</v>
      </c>
      <c r="F872" s="23">
        <v>2029</v>
      </c>
    </row>
    <row r="873" spans="2:6" x14ac:dyDescent="0.2">
      <c r="B873" s="22">
        <v>861</v>
      </c>
      <c r="C873" s="38"/>
      <c r="D873" s="25">
        <v>3409.1514324000018</v>
      </c>
      <c r="E873" s="24">
        <v>2.5</v>
      </c>
      <c r="F873" s="23">
        <v>2024</v>
      </c>
    </row>
    <row r="874" spans="2:6" x14ac:dyDescent="0.2">
      <c r="B874" s="22">
        <v>862</v>
      </c>
      <c r="C874" s="38"/>
      <c r="D874" s="25">
        <v>184.21797575999972</v>
      </c>
      <c r="E874" s="24">
        <v>0</v>
      </c>
      <c r="F874" s="23">
        <v>2019</v>
      </c>
    </row>
    <row r="875" spans="2:6" x14ac:dyDescent="0.2">
      <c r="B875" s="22">
        <v>863</v>
      </c>
      <c r="C875" s="38"/>
      <c r="D875" s="25">
        <v>15829992.790478881</v>
      </c>
      <c r="E875" s="24">
        <v>11.061855174526045</v>
      </c>
      <c r="F875" s="23">
        <v>2033</v>
      </c>
    </row>
    <row r="876" spans="2:6" x14ac:dyDescent="0.2">
      <c r="B876" s="22">
        <v>864</v>
      </c>
      <c r="C876" s="38"/>
      <c r="D876" s="25">
        <v>1479875.3628293779</v>
      </c>
      <c r="E876" s="24">
        <v>29.5</v>
      </c>
      <c r="F876" s="23">
        <v>2051</v>
      </c>
    </row>
    <row r="877" spans="2:6" x14ac:dyDescent="0.2">
      <c r="B877" s="22">
        <v>865</v>
      </c>
      <c r="C877" s="38"/>
      <c r="D877" s="25">
        <v>1099211.8236323255</v>
      </c>
      <c r="E877" s="24">
        <v>19.5</v>
      </c>
      <c r="F877" s="23">
        <v>2041</v>
      </c>
    </row>
    <row r="878" spans="2:6" x14ac:dyDescent="0.2">
      <c r="B878" s="22">
        <v>866</v>
      </c>
      <c r="C878" s="38"/>
      <c r="D878" s="25">
        <v>10544.394412951093</v>
      </c>
      <c r="E878" s="24">
        <v>9.5</v>
      </c>
      <c r="F878" s="23">
        <v>2031</v>
      </c>
    </row>
    <row r="879" spans="2:6" x14ac:dyDescent="0.2">
      <c r="B879" s="22">
        <v>867</v>
      </c>
      <c r="C879" s="38"/>
      <c r="D879" s="25">
        <v>1308.457165041299</v>
      </c>
      <c r="E879" s="24">
        <v>4.5</v>
      </c>
      <c r="F879" s="23">
        <v>2026</v>
      </c>
    </row>
    <row r="880" spans="2:6" x14ac:dyDescent="0.2">
      <c r="B880" s="22">
        <v>868</v>
      </c>
      <c r="C880" s="38"/>
      <c r="D880" s="25">
        <v>-1.1265267049531565E-11</v>
      </c>
      <c r="E880" s="24">
        <v>0</v>
      </c>
      <c r="F880" s="23">
        <v>2011</v>
      </c>
    </row>
    <row r="881" spans="2:6" x14ac:dyDescent="0.2">
      <c r="B881" s="22">
        <v>869</v>
      </c>
      <c r="C881" s="38"/>
      <c r="D881" s="25">
        <v>74540.630730429344</v>
      </c>
      <c r="E881" s="24">
        <v>0</v>
      </c>
      <c r="F881" s="23">
        <v>2011</v>
      </c>
    </row>
    <row r="882" spans="2:6" x14ac:dyDescent="0.2">
      <c r="B882" s="22">
        <v>870</v>
      </c>
      <c r="C882" s="38"/>
      <c r="D882" s="25">
        <v>1499813.1996211987</v>
      </c>
      <c r="E882" s="24">
        <v>30.5</v>
      </c>
      <c r="F882" s="23">
        <v>2052</v>
      </c>
    </row>
    <row r="883" spans="2:6" x14ac:dyDescent="0.2">
      <c r="B883" s="22">
        <v>871</v>
      </c>
      <c r="C883" s="38"/>
      <c r="D883" s="25">
        <v>990863.86001366051</v>
      </c>
      <c r="E883" s="24">
        <v>20.5</v>
      </c>
      <c r="F883" s="23">
        <v>2042</v>
      </c>
    </row>
    <row r="884" spans="2:6" x14ac:dyDescent="0.2">
      <c r="B884" s="22">
        <v>872</v>
      </c>
      <c r="C884" s="38"/>
      <c r="D884" s="25">
        <v>26630.895488737748</v>
      </c>
      <c r="E884" s="24">
        <v>10.5</v>
      </c>
      <c r="F884" s="23">
        <v>2032</v>
      </c>
    </row>
    <row r="885" spans="2:6" x14ac:dyDescent="0.2">
      <c r="B885" s="22">
        <v>873</v>
      </c>
      <c r="C885" s="38"/>
      <c r="D885" s="25">
        <v>-1.0456945186606852E-12</v>
      </c>
      <c r="E885" s="24">
        <v>0</v>
      </c>
      <c r="F885" s="23">
        <v>2012</v>
      </c>
    </row>
    <row r="886" spans="2:6" x14ac:dyDescent="0.2">
      <c r="B886" s="22">
        <v>874</v>
      </c>
      <c r="C886" s="38"/>
      <c r="D886" s="25">
        <v>288878.8912232134</v>
      </c>
      <c r="E886" s="24">
        <v>31.5</v>
      </c>
      <c r="F886" s="23">
        <v>2053</v>
      </c>
    </row>
    <row r="887" spans="2:6" x14ac:dyDescent="0.2">
      <c r="B887" s="22">
        <v>875</v>
      </c>
      <c r="C887" s="38"/>
      <c r="D887" s="25">
        <v>120137.34671022964</v>
      </c>
      <c r="E887" s="24">
        <v>21.5</v>
      </c>
      <c r="F887" s="23">
        <v>2043</v>
      </c>
    </row>
    <row r="888" spans="2:6" x14ac:dyDescent="0.2">
      <c r="B888" s="22">
        <v>876</v>
      </c>
      <c r="C888" s="38"/>
      <c r="D888" s="25">
        <v>1399405.0420815414</v>
      </c>
      <c r="E888" s="24">
        <v>32.5</v>
      </c>
      <c r="F888" s="23">
        <v>2054</v>
      </c>
    </row>
    <row r="889" spans="2:6" x14ac:dyDescent="0.2">
      <c r="B889" s="22">
        <v>877</v>
      </c>
      <c r="C889" s="38"/>
      <c r="D889" s="25">
        <v>1550817.2278226782</v>
      </c>
      <c r="E889" s="24">
        <v>22.5</v>
      </c>
      <c r="F889" s="23">
        <v>2044</v>
      </c>
    </row>
    <row r="890" spans="2:6" x14ac:dyDescent="0.2">
      <c r="B890" s="22">
        <v>878</v>
      </c>
      <c r="C890" s="38"/>
      <c r="D890" s="25">
        <v>130631.5611884275</v>
      </c>
      <c r="E890" s="24">
        <v>12.5</v>
      </c>
      <c r="F890" s="23">
        <v>2034</v>
      </c>
    </row>
    <row r="891" spans="2:6" x14ac:dyDescent="0.2">
      <c r="B891" s="22">
        <v>879</v>
      </c>
      <c r="C891" s="38"/>
      <c r="D891" s="25">
        <v>1.58670589689251E-11</v>
      </c>
      <c r="E891" s="24">
        <v>0</v>
      </c>
      <c r="F891" s="23">
        <v>2014</v>
      </c>
    </row>
    <row r="892" spans="2:6" x14ac:dyDescent="0.2">
      <c r="B892" s="22">
        <v>880</v>
      </c>
      <c r="C892" s="38"/>
      <c r="D892" s="25">
        <v>3.2767282266972459E-12</v>
      </c>
      <c r="E892" s="24">
        <v>0</v>
      </c>
      <c r="F892" s="23">
        <v>2011</v>
      </c>
    </row>
    <row r="893" spans="2:6" x14ac:dyDescent="0.2">
      <c r="B893" s="22">
        <v>881</v>
      </c>
      <c r="C893" s="38"/>
      <c r="D893" s="25">
        <v>1812794.5318222269</v>
      </c>
      <c r="E893" s="24">
        <v>33.5</v>
      </c>
      <c r="F893" s="23">
        <v>2055</v>
      </c>
    </row>
    <row r="894" spans="2:6" x14ac:dyDescent="0.2">
      <c r="B894" s="22">
        <v>882</v>
      </c>
      <c r="C894" s="38"/>
      <c r="D894" s="25">
        <v>1512976.4580156337</v>
      </c>
      <c r="E894" s="24">
        <v>23.5</v>
      </c>
      <c r="F894" s="23">
        <v>2045</v>
      </c>
    </row>
    <row r="895" spans="2:6" x14ac:dyDescent="0.2">
      <c r="B895" s="22">
        <v>883</v>
      </c>
      <c r="C895" s="38"/>
      <c r="D895" s="25">
        <v>132892.00060660345</v>
      </c>
      <c r="E895" s="24">
        <v>13.5</v>
      </c>
      <c r="F895" s="23">
        <v>2035</v>
      </c>
    </row>
    <row r="896" spans="2:6" x14ac:dyDescent="0.2">
      <c r="B896" s="22">
        <v>884</v>
      </c>
      <c r="C896" s="38"/>
      <c r="D896" s="25">
        <v>1.1978733962668566E-11</v>
      </c>
      <c r="E896" s="24">
        <v>0</v>
      </c>
      <c r="F896" s="23">
        <v>2011</v>
      </c>
    </row>
    <row r="897" spans="2:6" x14ac:dyDescent="0.2">
      <c r="B897" s="22">
        <v>885</v>
      </c>
      <c r="C897" s="38"/>
      <c r="D897" s="25">
        <v>2967083.3449206408</v>
      </c>
      <c r="E897" s="24">
        <v>34.5</v>
      </c>
      <c r="F897" s="23">
        <v>2056</v>
      </c>
    </row>
    <row r="898" spans="2:6" x14ac:dyDescent="0.2">
      <c r="B898" s="22">
        <v>886</v>
      </c>
      <c r="C898" s="38"/>
      <c r="D898" s="25">
        <v>1274487.5079555912</v>
      </c>
      <c r="E898" s="24">
        <v>24.5</v>
      </c>
      <c r="F898" s="23">
        <v>2046</v>
      </c>
    </row>
    <row r="899" spans="2:6" x14ac:dyDescent="0.2">
      <c r="B899" s="22">
        <v>887</v>
      </c>
      <c r="C899" s="38"/>
      <c r="D899" s="25">
        <v>131982.32112611155</v>
      </c>
      <c r="E899" s="24">
        <v>14.5</v>
      </c>
      <c r="F899" s="23">
        <v>2036</v>
      </c>
    </row>
    <row r="900" spans="2:6" x14ac:dyDescent="0.2">
      <c r="B900" s="22">
        <v>888</v>
      </c>
      <c r="C900" s="38"/>
      <c r="D900" s="25">
        <v>3.4332242436667632E-11</v>
      </c>
      <c r="E900" s="24">
        <v>0</v>
      </c>
      <c r="F900" s="23">
        <v>2011</v>
      </c>
    </row>
    <row r="901" spans="2:6" x14ac:dyDescent="0.2">
      <c r="B901" s="22">
        <v>889</v>
      </c>
      <c r="C901" s="38"/>
      <c r="D901" s="25">
        <v>135901.99897721992</v>
      </c>
      <c r="E901" s="24">
        <v>0</v>
      </c>
      <c r="F901" s="23">
        <v>2011</v>
      </c>
    </row>
    <row r="902" spans="2:6" x14ac:dyDescent="0.2">
      <c r="B902" s="22">
        <v>890</v>
      </c>
      <c r="C902" s="38"/>
      <c r="D902" s="25">
        <v>2676629.2695308309</v>
      </c>
      <c r="E902" s="24">
        <v>35.5</v>
      </c>
      <c r="F902" s="23">
        <v>2057</v>
      </c>
    </row>
    <row r="903" spans="2:6" x14ac:dyDescent="0.2">
      <c r="B903" s="22">
        <v>891</v>
      </c>
      <c r="C903" s="38"/>
      <c r="D903" s="25">
        <v>1964131.7595917955</v>
      </c>
      <c r="E903" s="24">
        <v>25.5</v>
      </c>
      <c r="F903" s="23">
        <v>2047</v>
      </c>
    </row>
    <row r="904" spans="2:6" x14ac:dyDescent="0.2">
      <c r="B904" s="22">
        <v>892</v>
      </c>
      <c r="C904" s="38"/>
      <c r="D904" s="25">
        <v>170158.6993365942</v>
      </c>
      <c r="E904" s="24">
        <v>15.5</v>
      </c>
      <c r="F904" s="23">
        <v>2037</v>
      </c>
    </row>
    <row r="905" spans="2:6" x14ac:dyDescent="0.2">
      <c r="B905" s="22">
        <v>893</v>
      </c>
      <c r="C905" s="38"/>
      <c r="D905" s="25">
        <v>1.0184545552831338E-11</v>
      </c>
      <c r="E905" s="24">
        <v>0</v>
      </c>
      <c r="F905" s="23">
        <v>2012</v>
      </c>
    </row>
    <row r="906" spans="2:6" x14ac:dyDescent="0.2">
      <c r="B906" s="22">
        <v>894</v>
      </c>
      <c r="C906" s="38"/>
      <c r="D906" s="25">
        <v>13155.816370732566</v>
      </c>
      <c r="E906" s="24">
        <v>0</v>
      </c>
      <c r="F906" s="23">
        <v>2011</v>
      </c>
    </row>
    <row r="907" spans="2:6" x14ac:dyDescent="0.2">
      <c r="B907" s="22">
        <v>895</v>
      </c>
      <c r="C907" s="38"/>
      <c r="D907" s="25">
        <v>754157.69921135856</v>
      </c>
      <c r="E907" s="24">
        <v>36.5</v>
      </c>
      <c r="F907" s="23">
        <v>2058</v>
      </c>
    </row>
    <row r="908" spans="2:6" x14ac:dyDescent="0.2">
      <c r="B908" s="22">
        <v>896</v>
      </c>
      <c r="C908" s="38"/>
      <c r="D908" s="25">
        <v>267838.74735098216</v>
      </c>
      <c r="E908" s="24">
        <v>26.5</v>
      </c>
      <c r="F908" s="23">
        <v>2048</v>
      </c>
    </row>
    <row r="909" spans="2:6" x14ac:dyDescent="0.2">
      <c r="B909" s="22">
        <v>897</v>
      </c>
      <c r="C909" s="38"/>
      <c r="D909" s="25">
        <v>13402.487312511024</v>
      </c>
      <c r="E909" s="24">
        <v>16.5</v>
      </c>
      <c r="F909" s="23">
        <v>2038</v>
      </c>
    </row>
    <row r="910" spans="2:6" x14ac:dyDescent="0.2">
      <c r="B910" s="22">
        <v>898</v>
      </c>
      <c r="C910" s="38"/>
      <c r="D910" s="25">
        <v>1.453595907990573E-11</v>
      </c>
      <c r="E910" s="24">
        <v>0</v>
      </c>
      <c r="F910" s="23">
        <v>2013</v>
      </c>
    </row>
    <row r="911" spans="2:6" x14ac:dyDescent="0.2">
      <c r="B911" s="22">
        <v>899</v>
      </c>
      <c r="C911" s="38"/>
      <c r="D911" s="25">
        <v>286996.80112052709</v>
      </c>
      <c r="E911" s="24">
        <v>0</v>
      </c>
      <c r="F911" s="23">
        <v>2011</v>
      </c>
    </row>
    <row r="912" spans="2:6" x14ac:dyDescent="0.2">
      <c r="B912" s="22">
        <v>900</v>
      </c>
      <c r="C912" s="38"/>
      <c r="D912" s="25">
        <v>1727869.9822969753</v>
      </c>
      <c r="E912" s="24">
        <v>37.5</v>
      </c>
      <c r="F912" s="23">
        <v>2059</v>
      </c>
    </row>
    <row r="913" spans="2:6" x14ac:dyDescent="0.2">
      <c r="B913" s="22">
        <v>901</v>
      </c>
      <c r="C913" s="38"/>
      <c r="D913" s="25">
        <v>843565.9507116992</v>
      </c>
      <c r="E913" s="24">
        <v>27.5</v>
      </c>
      <c r="F913" s="23">
        <v>2049</v>
      </c>
    </row>
    <row r="914" spans="2:6" x14ac:dyDescent="0.2">
      <c r="B914" s="22">
        <v>902</v>
      </c>
      <c r="C914" s="38"/>
      <c r="D914" s="25">
        <v>66924.349831910047</v>
      </c>
      <c r="E914" s="24">
        <v>17.5</v>
      </c>
      <c r="F914" s="23">
        <v>2039</v>
      </c>
    </row>
    <row r="915" spans="2:6" x14ac:dyDescent="0.2">
      <c r="B915" s="22">
        <v>903</v>
      </c>
      <c r="C915" s="38"/>
      <c r="D915" s="25">
        <v>-7.3629024920785806E-11</v>
      </c>
      <c r="E915" s="24">
        <v>0</v>
      </c>
      <c r="F915" s="23">
        <v>2014</v>
      </c>
    </row>
    <row r="916" spans="2:6" x14ac:dyDescent="0.2">
      <c r="B916" s="22">
        <v>904</v>
      </c>
      <c r="C916" s="38"/>
      <c r="D916" s="25">
        <v>972602.8924916815</v>
      </c>
      <c r="E916" s="24">
        <v>38.5</v>
      </c>
      <c r="F916" s="23">
        <v>2060</v>
      </c>
    </row>
    <row r="917" spans="2:6" x14ac:dyDescent="0.2">
      <c r="B917" s="22">
        <v>905</v>
      </c>
      <c r="C917" s="38"/>
      <c r="D917" s="25">
        <v>1263484.3401144426</v>
      </c>
      <c r="E917" s="24">
        <v>28.5</v>
      </c>
      <c r="F917" s="23">
        <v>2050</v>
      </c>
    </row>
    <row r="918" spans="2:6" x14ac:dyDescent="0.2">
      <c r="B918" s="22">
        <v>906</v>
      </c>
      <c r="C918" s="38"/>
      <c r="D918" s="25">
        <v>103074.79141652916</v>
      </c>
      <c r="E918" s="24">
        <v>18.5</v>
      </c>
      <c r="F918" s="23">
        <v>2040</v>
      </c>
    </row>
    <row r="919" spans="2:6" x14ac:dyDescent="0.2">
      <c r="B919" s="22">
        <v>907</v>
      </c>
      <c r="C919" s="38"/>
      <c r="D919" s="25">
        <v>-3.9379908318207956E-12</v>
      </c>
      <c r="E919" s="24">
        <v>0</v>
      </c>
      <c r="F919" s="23">
        <v>2015</v>
      </c>
    </row>
    <row r="920" spans="2:6" x14ac:dyDescent="0.2">
      <c r="B920" s="22">
        <v>908</v>
      </c>
      <c r="C920" s="38"/>
      <c r="D920" s="25">
        <v>1136175.1172843203</v>
      </c>
      <c r="E920" s="24">
        <v>39.5</v>
      </c>
      <c r="F920" s="23">
        <v>2061</v>
      </c>
    </row>
    <row r="921" spans="2:6" x14ac:dyDescent="0.2">
      <c r="B921" s="22">
        <v>909</v>
      </c>
      <c r="C921" s="38"/>
      <c r="D921" s="25">
        <v>400045.53209018009</v>
      </c>
      <c r="E921" s="24">
        <v>29.5</v>
      </c>
      <c r="F921" s="23">
        <v>2051</v>
      </c>
    </row>
    <row r="922" spans="2:6" x14ac:dyDescent="0.2">
      <c r="B922" s="22">
        <v>910</v>
      </c>
      <c r="C922" s="38"/>
      <c r="D922" s="25">
        <v>6190.5195067999375</v>
      </c>
      <c r="E922" s="24">
        <v>19.5</v>
      </c>
      <c r="F922" s="23">
        <v>2041</v>
      </c>
    </row>
    <row r="923" spans="2:6" x14ac:dyDescent="0.2">
      <c r="B923" s="22">
        <v>911</v>
      </c>
      <c r="C923" s="38"/>
      <c r="D923" s="25">
        <v>-3.7934687595550985E-10</v>
      </c>
      <c r="E923" s="24">
        <v>0</v>
      </c>
      <c r="F923" s="23">
        <v>2016</v>
      </c>
    </row>
    <row r="924" spans="2:6" x14ac:dyDescent="0.2">
      <c r="B924" s="22">
        <v>912</v>
      </c>
      <c r="C924" s="38"/>
      <c r="D924" s="25">
        <v>592772.93477300042</v>
      </c>
      <c r="E924" s="24">
        <v>40.5</v>
      </c>
      <c r="F924" s="23">
        <v>2062</v>
      </c>
    </row>
    <row r="925" spans="2:6" x14ac:dyDescent="0.2">
      <c r="B925" s="22">
        <v>913</v>
      </c>
      <c r="C925" s="38"/>
      <c r="D925" s="25">
        <v>236612.80776522635</v>
      </c>
      <c r="E925" s="24">
        <v>30.5</v>
      </c>
      <c r="F925" s="23">
        <v>2052</v>
      </c>
    </row>
    <row r="926" spans="2:6" x14ac:dyDescent="0.2">
      <c r="B926" s="22">
        <v>914</v>
      </c>
      <c r="C926" s="38"/>
      <c r="D926" s="25">
        <v>3508.2398911495475</v>
      </c>
      <c r="E926" s="24">
        <v>20.5</v>
      </c>
      <c r="F926" s="23">
        <v>2042</v>
      </c>
    </row>
    <row r="927" spans="2:6" x14ac:dyDescent="0.2">
      <c r="B927" s="22">
        <v>915</v>
      </c>
      <c r="C927" s="38"/>
      <c r="D927" s="25">
        <v>3.898939058213727E-11</v>
      </c>
      <c r="E927" s="24">
        <v>0</v>
      </c>
      <c r="F927" s="23">
        <v>2017</v>
      </c>
    </row>
    <row r="928" spans="2:6" x14ac:dyDescent="0.2">
      <c r="B928" s="22">
        <v>916</v>
      </c>
      <c r="C928" s="38"/>
      <c r="D928" s="25">
        <v>359799.97003202327</v>
      </c>
      <c r="E928" s="24">
        <v>41.5</v>
      </c>
      <c r="F928" s="23">
        <v>2063</v>
      </c>
    </row>
    <row r="929" spans="2:6" x14ac:dyDescent="0.2">
      <c r="B929" s="22">
        <v>917</v>
      </c>
      <c r="C929" s="38"/>
      <c r="D929" s="25">
        <v>210695.76601210167</v>
      </c>
      <c r="E929" s="24">
        <v>31.5</v>
      </c>
      <c r="F929" s="23">
        <v>2053</v>
      </c>
    </row>
    <row r="930" spans="2:6" x14ac:dyDescent="0.2">
      <c r="B930" s="22">
        <v>918</v>
      </c>
      <c r="C930" s="38"/>
      <c r="D930" s="25">
        <v>12988.812913909118</v>
      </c>
      <c r="E930" s="24">
        <v>21.5</v>
      </c>
      <c r="F930" s="23">
        <v>2043</v>
      </c>
    </row>
    <row r="931" spans="2:6" x14ac:dyDescent="0.2">
      <c r="B931" s="22">
        <v>919</v>
      </c>
      <c r="C931" s="38"/>
      <c r="D931" s="25">
        <v>-5.7092662609647898E-12</v>
      </c>
      <c r="E931" s="24">
        <v>0</v>
      </c>
      <c r="F931" s="23">
        <v>2018</v>
      </c>
    </row>
    <row r="932" spans="2:6" x14ac:dyDescent="0.2">
      <c r="B932" s="22">
        <v>920</v>
      </c>
      <c r="C932" s="38"/>
      <c r="D932" s="25">
        <v>7455.7693189396814</v>
      </c>
      <c r="E932" s="24">
        <v>0</v>
      </c>
      <c r="F932" s="23">
        <v>2013</v>
      </c>
    </row>
    <row r="933" spans="2:6" x14ac:dyDescent="0.2">
      <c r="B933" s="22">
        <v>921</v>
      </c>
      <c r="C933" s="38"/>
      <c r="D933" s="25">
        <v>251879.44301433489</v>
      </c>
      <c r="E933" s="24">
        <v>42.5</v>
      </c>
      <c r="F933" s="23">
        <v>2064</v>
      </c>
    </row>
    <row r="934" spans="2:6" x14ac:dyDescent="0.2">
      <c r="B934" s="22">
        <v>922</v>
      </c>
      <c r="C934" s="38"/>
      <c r="D934" s="25">
        <v>86750.755628082086</v>
      </c>
      <c r="E934" s="24">
        <v>32.5</v>
      </c>
      <c r="F934" s="23">
        <v>2054</v>
      </c>
    </row>
    <row r="935" spans="2:6" x14ac:dyDescent="0.2">
      <c r="B935" s="22">
        <v>923</v>
      </c>
      <c r="C935" s="38"/>
      <c r="D935" s="25">
        <v>1649.5634903630089</v>
      </c>
      <c r="E935" s="24">
        <v>22.5</v>
      </c>
      <c r="F935" s="23">
        <v>2044</v>
      </c>
    </row>
    <row r="936" spans="2:6" x14ac:dyDescent="0.2">
      <c r="B936" s="22">
        <v>924</v>
      </c>
      <c r="C936" s="38"/>
      <c r="D936" s="25">
        <v>10428.890359701269</v>
      </c>
      <c r="E936" s="24">
        <v>2.5</v>
      </c>
      <c r="F936" s="23">
        <v>2024</v>
      </c>
    </row>
    <row r="937" spans="2:6" x14ac:dyDescent="0.2">
      <c r="B937" s="22">
        <v>925</v>
      </c>
      <c r="C937" s="38"/>
      <c r="D937" s="25">
        <v>-8.936016820371151E-11</v>
      </c>
      <c r="E937" s="24">
        <v>0</v>
      </c>
      <c r="F937" s="23">
        <v>2019</v>
      </c>
    </row>
    <row r="938" spans="2:6" x14ac:dyDescent="0.2">
      <c r="B938" s="22">
        <v>926</v>
      </c>
      <c r="C938" s="38"/>
      <c r="D938" s="25">
        <v>7064.1851259258983</v>
      </c>
      <c r="E938" s="24">
        <v>0</v>
      </c>
      <c r="F938" s="23">
        <v>2014</v>
      </c>
    </row>
    <row r="939" spans="2:6" x14ac:dyDescent="0.2">
      <c r="B939" s="22">
        <v>927</v>
      </c>
      <c r="C939" s="38"/>
      <c r="D939" s="25">
        <v>267751.36084569618</v>
      </c>
      <c r="E939" s="24">
        <v>43.5</v>
      </c>
      <c r="F939" s="23">
        <v>2065</v>
      </c>
    </row>
    <row r="940" spans="2:6" x14ac:dyDescent="0.2">
      <c r="B940" s="22">
        <v>928</v>
      </c>
      <c r="C940" s="38"/>
      <c r="D940" s="25">
        <v>156647.96451686183</v>
      </c>
      <c r="E940" s="24">
        <v>33.5</v>
      </c>
      <c r="F940" s="23">
        <v>2055</v>
      </c>
    </row>
    <row r="941" spans="2:6" x14ac:dyDescent="0.2">
      <c r="B941" s="22">
        <v>929</v>
      </c>
      <c r="C941" s="38"/>
      <c r="D941" s="25">
        <v>6750.4268464627094</v>
      </c>
      <c r="E941" s="24">
        <v>3.5</v>
      </c>
      <c r="F941" s="23">
        <v>2025</v>
      </c>
    </row>
    <row r="942" spans="2:6" x14ac:dyDescent="0.2">
      <c r="B942" s="22">
        <v>930</v>
      </c>
      <c r="C942" s="38"/>
      <c r="D942" s="25">
        <v>1.8202626961283385E-11</v>
      </c>
      <c r="E942" s="24">
        <v>0</v>
      </c>
      <c r="F942" s="23">
        <v>2020</v>
      </c>
    </row>
    <row r="943" spans="2:6" x14ac:dyDescent="0.2">
      <c r="B943" s="22">
        <v>931</v>
      </c>
      <c r="C943" s="38"/>
      <c r="D943" s="25">
        <v>186325.46969073964</v>
      </c>
      <c r="E943" s="24">
        <v>44.5</v>
      </c>
      <c r="F943" s="23">
        <v>2066</v>
      </c>
    </row>
    <row r="944" spans="2:6" x14ac:dyDescent="0.2">
      <c r="B944" s="22">
        <v>932</v>
      </c>
      <c r="C944" s="38"/>
      <c r="D944" s="25">
        <v>159876.34039893094</v>
      </c>
      <c r="E944" s="24">
        <v>34.5</v>
      </c>
      <c r="F944" s="23">
        <v>2056</v>
      </c>
    </row>
    <row r="945" spans="2:6" x14ac:dyDescent="0.2">
      <c r="B945" s="22">
        <v>933</v>
      </c>
      <c r="C945" s="38"/>
      <c r="D945" s="25">
        <v>4699.8267199256225</v>
      </c>
      <c r="E945" s="24">
        <v>24.5</v>
      </c>
      <c r="F945" s="23">
        <v>2046</v>
      </c>
    </row>
    <row r="946" spans="2:6" x14ac:dyDescent="0.2">
      <c r="B946" s="22">
        <v>934</v>
      </c>
      <c r="C946" s="38"/>
      <c r="D946" s="25">
        <v>7107.1269581041124</v>
      </c>
      <c r="E946" s="24">
        <v>4.5</v>
      </c>
      <c r="F946" s="23">
        <v>2026</v>
      </c>
    </row>
    <row r="947" spans="2:6" x14ac:dyDescent="0.2">
      <c r="B947" s="22">
        <v>935</v>
      </c>
      <c r="C947" s="38"/>
      <c r="D947" s="25">
        <v>1.7462298274040222E-10</v>
      </c>
      <c r="E947" s="24">
        <v>0</v>
      </c>
      <c r="F947" s="23">
        <v>2021</v>
      </c>
    </row>
    <row r="948" spans="2:6" x14ac:dyDescent="0.2">
      <c r="B948" s="22">
        <v>936</v>
      </c>
      <c r="C948" s="38"/>
      <c r="D948" s="25">
        <v>-70.181888437285352</v>
      </c>
      <c r="E948" s="24">
        <v>0</v>
      </c>
      <c r="F948" s="23">
        <v>2016</v>
      </c>
    </row>
    <row r="949" spans="2:6" x14ac:dyDescent="0.2">
      <c r="B949" s="22">
        <v>937</v>
      </c>
      <c r="C949" s="38"/>
      <c r="D949" s="25">
        <v>131728.07011332922</v>
      </c>
      <c r="E949" s="24">
        <v>45.5</v>
      </c>
      <c r="F949" s="23">
        <v>2067</v>
      </c>
    </row>
    <row r="950" spans="2:6" x14ac:dyDescent="0.2">
      <c r="B950" s="22">
        <v>938</v>
      </c>
      <c r="C950" s="38"/>
      <c r="D950" s="25">
        <v>87594.60816579964</v>
      </c>
      <c r="E950" s="24">
        <v>35.5</v>
      </c>
      <c r="F950" s="23">
        <v>2057</v>
      </c>
    </row>
    <row r="951" spans="2:6" x14ac:dyDescent="0.2">
      <c r="B951" s="22">
        <v>939</v>
      </c>
      <c r="C951" s="38"/>
      <c r="D951" s="25">
        <v>280525.76688540354</v>
      </c>
      <c r="E951" s="24">
        <v>46.5</v>
      </c>
      <c r="F951" s="23">
        <v>2068</v>
      </c>
    </row>
    <row r="952" spans="2:6" x14ac:dyDescent="0.2">
      <c r="B952" s="22">
        <v>940</v>
      </c>
      <c r="C952" s="38"/>
      <c r="D952" s="25">
        <v>57385.789837615099</v>
      </c>
      <c r="E952" s="24">
        <v>36.5</v>
      </c>
      <c r="F952" s="23">
        <v>2058</v>
      </c>
    </row>
    <row r="953" spans="2:6" x14ac:dyDescent="0.2">
      <c r="B953" s="22">
        <v>941</v>
      </c>
      <c r="C953" s="38"/>
      <c r="D953" s="25">
        <v>849.12995336208587</v>
      </c>
      <c r="E953" s="24">
        <v>26.5</v>
      </c>
      <c r="F953" s="23">
        <v>2048</v>
      </c>
    </row>
    <row r="954" spans="2:6" x14ac:dyDescent="0.2">
      <c r="B954" s="22">
        <v>942</v>
      </c>
      <c r="C954" s="38"/>
      <c r="D954" s="25">
        <v>204851.69273877889</v>
      </c>
      <c r="E954" s="24">
        <v>47.5</v>
      </c>
      <c r="F954" s="23">
        <v>2069</v>
      </c>
    </row>
    <row r="955" spans="2:6" x14ac:dyDescent="0.2">
      <c r="B955" s="22">
        <v>943</v>
      </c>
      <c r="C955" s="38"/>
      <c r="D955" s="25">
        <v>33636.464969634893</v>
      </c>
      <c r="E955" s="24">
        <v>37.5</v>
      </c>
      <c r="F955" s="23">
        <v>2059</v>
      </c>
    </row>
    <row r="956" spans="2:6" x14ac:dyDescent="0.2">
      <c r="B956" s="22">
        <v>944</v>
      </c>
      <c r="C956" s="38"/>
      <c r="D956" s="25">
        <v>409.4303699723223</v>
      </c>
      <c r="E956" s="24">
        <v>27.5</v>
      </c>
      <c r="F956" s="23">
        <v>2049</v>
      </c>
    </row>
    <row r="957" spans="2:6" x14ac:dyDescent="0.2">
      <c r="B957" s="22">
        <v>945</v>
      </c>
      <c r="C957" s="38"/>
      <c r="D957" s="25">
        <v>5244.5652389454772</v>
      </c>
      <c r="E957" s="24">
        <v>2.5</v>
      </c>
      <c r="F957" s="23">
        <v>2024</v>
      </c>
    </row>
    <row r="958" spans="2:6" x14ac:dyDescent="0.2">
      <c r="B958" s="22">
        <v>946</v>
      </c>
      <c r="C958" s="38"/>
      <c r="D958" s="25">
        <v>-1.7807906260713937E-12</v>
      </c>
      <c r="E958" s="24">
        <v>0</v>
      </c>
      <c r="F958" s="23">
        <v>2020</v>
      </c>
    </row>
    <row r="959" spans="2:6" x14ac:dyDescent="0.2">
      <c r="B959" s="22">
        <v>947</v>
      </c>
      <c r="C959" s="38"/>
      <c r="D959" s="25">
        <v>1270437.9651432037</v>
      </c>
      <c r="E959" s="24">
        <v>48.5</v>
      </c>
      <c r="F959" s="23">
        <v>2070</v>
      </c>
    </row>
    <row r="960" spans="2:6" x14ac:dyDescent="0.2">
      <c r="B960" s="22">
        <v>948</v>
      </c>
      <c r="C960" s="38"/>
      <c r="D960" s="25">
        <v>763940.72021457553</v>
      </c>
      <c r="E960" s="24">
        <v>38.5</v>
      </c>
      <c r="F960" s="23">
        <v>2060</v>
      </c>
    </row>
    <row r="961" spans="2:6" x14ac:dyDescent="0.2">
      <c r="B961" s="22">
        <v>949</v>
      </c>
      <c r="C961" s="38"/>
      <c r="D961" s="25">
        <v>54704.750081869774</v>
      </c>
      <c r="E961" s="24">
        <v>28.5</v>
      </c>
      <c r="F961" s="23">
        <v>2050</v>
      </c>
    </row>
    <row r="962" spans="2:6" x14ac:dyDescent="0.2">
      <c r="B962" s="22">
        <v>950</v>
      </c>
      <c r="C962" s="38"/>
      <c r="D962" s="25">
        <v>28625.001309631858</v>
      </c>
      <c r="E962" s="24">
        <v>23.5</v>
      </c>
      <c r="F962" s="23">
        <v>2045</v>
      </c>
    </row>
    <row r="963" spans="2:6" x14ac:dyDescent="0.2">
      <c r="B963" s="22">
        <v>951</v>
      </c>
      <c r="C963" s="38"/>
      <c r="D963" s="25">
        <v>1539.3959547705017</v>
      </c>
      <c r="E963" s="24">
        <v>8.5</v>
      </c>
      <c r="F963" s="23">
        <v>2030</v>
      </c>
    </row>
    <row r="964" spans="2:6" x14ac:dyDescent="0.2">
      <c r="B964" s="22">
        <v>952</v>
      </c>
      <c r="C964" s="38"/>
      <c r="D964" s="25">
        <v>24023.834614429623</v>
      </c>
      <c r="E964" s="24">
        <v>3.5</v>
      </c>
      <c r="F964" s="23">
        <v>2025</v>
      </c>
    </row>
    <row r="965" spans="2:6" x14ac:dyDescent="0.2">
      <c r="B965" s="22">
        <v>953</v>
      </c>
      <c r="C965" s="38"/>
      <c r="D965" s="25">
        <v>37202.087579999119</v>
      </c>
      <c r="E965" s="24">
        <v>0</v>
      </c>
      <c r="F965" s="23">
        <v>2020</v>
      </c>
    </row>
    <row r="966" spans="2:6" x14ac:dyDescent="0.2">
      <c r="B966" s="22">
        <v>954</v>
      </c>
      <c r="C966" s="38"/>
      <c r="D966" s="25">
        <v>1941848.0861473083</v>
      </c>
      <c r="E966" s="24">
        <v>48.5</v>
      </c>
      <c r="F966" s="23">
        <v>2070</v>
      </c>
    </row>
    <row r="967" spans="2:6" x14ac:dyDescent="0.2">
      <c r="B967" s="22">
        <v>955</v>
      </c>
      <c r="C967" s="38"/>
      <c r="D967" s="25">
        <v>775869.00381055474</v>
      </c>
      <c r="E967" s="24">
        <v>38.5</v>
      </c>
      <c r="F967" s="23">
        <v>2060</v>
      </c>
    </row>
    <row r="968" spans="2:6" x14ac:dyDescent="0.2">
      <c r="B968" s="22">
        <v>956</v>
      </c>
      <c r="C968" s="38"/>
      <c r="D968" s="25">
        <v>216942.45922272652</v>
      </c>
      <c r="E968" s="24">
        <v>23.5</v>
      </c>
      <c r="F968" s="23">
        <v>2045</v>
      </c>
    </row>
    <row r="969" spans="2:6" x14ac:dyDescent="0.2">
      <c r="B969" s="22">
        <v>957</v>
      </c>
      <c r="C969" s="38"/>
      <c r="D969" s="25">
        <v>28.345550648174594</v>
      </c>
      <c r="E969" s="24">
        <v>8.5</v>
      </c>
      <c r="F969" s="23">
        <v>2030</v>
      </c>
    </row>
    <row r="970" spans="2:6" x14ac:dyDescent="0.2">
      <c r="B970" s="22">
        <v>958</v>
      </c>
      <c r="C970" s="38"/>
      <c r="D970" s="25">
        <v>139.68882579896308</v>
      </c>
      <c r="E970" s="24">
        <v>3.5</v>
      </c>
      <c r="F970" s="23">
        <v>2025</v>
      </c>
    </row>
    <row r="971" spans="2:6" x14ac:dyDescent="0.2">
      <c r="B971" s="22">
        <v>959</v>
      </c>
      <c r="C971" s="38"/>
      <c r="D971" s="25">
        <v>43058.144861612469</v>
      </c>
      <c r="E971" s="24">
        <v>0</v>
      </c>
      <c r="F971" s="23">
        <v>2020</v>
      </c>
    </row>
    <row r="972" spans="2:6" x14ac:dyDescent="0.2">
      <c r="B972" s="22">
        <v>960</v>
      </c>
      <c r="C972" s="38"/>
      <c r="D972" s="25">
        <v>1096434.8939430714</v>
      </c>
      <c r="E972" s="24">
        <v>48.5</v>
      </c>
      <c r="F972" s="23">
        <v>2070</v>
      </c>
    </row>
    <row r="973" spans="2:6" x14ac:dyDescent="0.2">
      <c r="B973" s="22">
        <v>961</v>
      </c>
      <c r="C973" s="38"/>
      <c r="D973" s="25">
        <v>456788.96859296411</v>
      </c>
      <c r="E973" s="24">
        <v>38.5</v>
      </c>
      <c r="F973" s="23">
        <v>2060</v>
      </c>
    </row>
    <row r="974" spans="2:6" x14ac:dyDescent="0.2">
      <c r="B974" s="22">
        <v>962</v>
      </c>
      <c r="C974" s="38"/>
      <c r="D974" s="25">
        <v>2761.5138411034713</v>
      </c>
      <c r="E974" s="24">
        <v>28.5</v>
      </c>
      <c r="F974" s="23">
        <v>2050</v>
      </c>
    </row>
    <row r="975" spans="2:6" x14ac:dyDescent="0.2">
      <c r="B975" s="22">
        <v>963</v>
      </c>
      <c r="C975" s="38"/>
      <c r="D975" s="25">
        <v>106047.4153815154</v>
      </c>
      <c r="E975" s="24">
        <v>23.5</v>
      </c>
      <c r="F975" s="23">
        <v>2045</v>
      </c>
    </row>
    <row r="976" spans="2:6" x14ac:dyDescent="0.2">
      <c r="B976" s="22">
        <v>964</v>
      </c>
      <c r="C976" s="38"/>
      <c r="D976" s="25">
        <v>4984.6628474998288</v>
      </c>
      <c r="E976" s="24">
        <v>18.5</v>
      </c>
      <c r="F976" s="23">
        <v>2040</v>
      </c>
    </row>
    <row r="977" spans="2:6" x14ac:dyDescent="0.2">
      <c r="B977" s="22">
        <v>965</v>
      </c>
      <c r="C977" s="38"/>
      <c r="D977" s="25">
        <v>7386.6319850459695</v>
      </c>
      <c r="E977" s="24">
        <v>8.5</v>
      </c>
      <c r="F977" s="23">
        <v>2030</v>
      </c>
    </row>
    <row r="978" spans="2:6" x14ac:dyDescent="0.2">
      <c r="B978" s="22">
        <v>966</v>
      </c>
      <c r="C978" s="38"/>
      <c r="D978" s="25">
        <v>68050.30845121108</v>
      </c>
      <c r="E978" s="24">
        <v>3.5</v>
      </c>
      <c r="F978" s="23">
        <v>2025</v>
      </c>
    </row>
    <row r="979" spans="2:6" x14ac:dyDescent="0.2">
      <c r="B979" s="22">
        <v>967</v>
      </c>
      <c r="C979" s="38"/>
      <c r="D979" s="25">
        <v>3922.281866406207</v>
      </c>
      <c r="E979" s="24">
        <v>0</v>
      </c>
      <c r="F979" s="23">
        <v>2020</v>
      </c>
    </row>
    <row r="980" spans="2:6" x14ac:dyDescent="0.2">
      <c r="B980" s="22">
        <v>968</v>
      </c>
      <c r="C980" s="38"/>
      <c r="D980" s="25">
        <v>6754.3524999999208</v>
      </c>
      <c r="E980" s="24">
        <v>48.5</v>
      </c>
      <c r="F980" s="23">
        <v>2070</v>
      </c>
    </row>
    <row r="981" spans="2:6" x14ac:dyDescent="0.2">
      <c r="B981" s="22">
        <v>969</v>
      </c>
      <c r="C981" s="38"/>
      <c r="D981" s="25">
        <v>5322.7530124998884</v>
      </c>
      <c r="E981" s="24">
        <v>38.5</v>
      </c>
      <c r="F981" s="23">
        <v>2060</v>
      </c>
    </row>
    <row r="982" spans="2:6" x14ac:dyDescent="0.2">
      <c r="B982" s="22">
        <v>970</v>
      </c>
      <c r="C982" s="38"/>
      <c r="D982" s="25">
        <v>-152.60335999999734</v>
      </c>
      <c r="E982" s="24">
        <v>23.5</v>
      </c>
      <c r="F982" s="23">
        <v>2045</v>
      </c>
    </row>
    <row r="983" spans="2:6" x14ac:dyDescent="0.2">
      <c r="B983" s="22">
        <v>971</v>
      </c>
      <c r="C983" s="38"/>
      <c r="D983" s="25">
        <v>948.45869999998831</v>
      </c>
      <c r="E983" s="24">
        <v>3.5</v>
      </c>
      <c r="F983" s="23">
        <v>2025</v>
      </c>
    </row>
    <row r="984" spans="2:6" x14ac:dyDescent="0.2">
      <c r="B984" s="22">
        <v>972</v>
      </c>
      <c r="C984" s="38"/>
      <c r="D984" s="25">
        <v>166454.39779211208</v>
      </c>
      <c r="E984" s="24">
        <v>48.5</v>
      </c>
      <c r="F984" s="23">
        <v>2070</v>
      </c>
    </row>
    <row r="985" spans="2:6" x14ac:dyDescent="0.2">
      <c r="B985" s="22">
        <v>973</v>
      </c>
      <c r="C985" s="38"/>
      <c r="D985" s="25">
        <v>32072.830594661646</v>
      </c>
      <c r="E985" s="24">
        <v>38.5</v>
      </c>
      <c r="F985" s="23">
        <v>2060</v>
      </c>
    </row>
    <row r="986" spans="2:6" x14ac:dyDescent="0.2">
      <c r="B986" s="22">
        <v>974</v>
      </c>
      <c r="C986" s="38"/>
      <c r="D986" s="25">
        <v>9415.0085119518917</v>
      </c>
      <c r="E986" s="24">
        <v>28.5</v>
      </c>
      <c r="F986" s="23">
        <v>2050</v>
      </c>
    </row>
    <row r="987" spans="2:6" x14ac:dyDescent="0.2">
      <c r="B987" s="22">
        <v>975</v>
      </c>
      <c r="C987" s="38"/>
      <c r="D987" s="25">
        <v>2248.4452199999359</v>
      </c>
      <c r="E987" s="24">
        <v>23.5</v>
      </c>
      <c r="F987" s="23">
        <v>2045</v>
      </c>
    </row>
    <row r="988" spans="2:6" x14ac:dyDescent="0.2">
      <c r="B988" s="22">
        <v>976</v>
      </c>
      <c r="C988" s="38"/>
      <c r="D988" s="25">
        <v>153.30381791622131</v>
      </c>
      <c r="E988" s="24">
        <v>3.5</v>
      </c>
      <c r="F988" s="23">
        <v>2025</v>
      </c>
    </row>
    <row r="989" spans="2:6" x14ac:dyDescent="0.2">
      <c r="B989" s="22">
        <v>977</v>
      </c>
      <c r="C989" s="38"/>
      <c r="D989" s="25">
        <v>1940.300675927836</v>
      </c>
      <c r="E989" s="24">
        <v>0</v>
      </c>
      <c r="F989" s="23">
        <v>2020</v>
      </c>
    </row>
    <row r="990" spans="2:6" x14ac:dyDescent="0.2">
      <c r="B990" s="22">
        <v>978</v>
      </c>
      <c r="C990" s="38"/>
      <c r="D990" s="25">
        <v>12953.163360199658</v>
      </c>
      <c r="E990" s="24">
        <v>48.5</v>
      </c>
      <c r="F990" s="23">
        <v>2070</v>
      </c>
    </row>
    <row r="991" spans="2:6" x14ac:dyDescent="0.2">
      <c r="B991" s="22">
        <v>979</v>
      </c>
      <c r="C991" s="38"/>
      <c r="D991" s="25">
        <v>6109.48401524988</v>
      </c>
      <c r="E991" s="24">
        <v>38.5</v>
      </c>
      <c r="F991" s="23">
        <v>2060</v>
      </c>
    </row>
    <row r="992" spans="2:6" x14ac:dyDescent="0.2">
      <c r="B992" s="22">
        <v>980</v>
      </c>
      <c r="C992" s="38"/>
      <c r="D992" s="25">
        <v>3931.2286299999105</v>
      </c>
      <c r="E992" s="24">
        <v>28.5</v>
      </c>
      <c r="F992" s="23">
        <v>2050</v>
      </c>
    </row>
    <row r="993" spans="2:6" x14ac:dyDescent="0.2">
      <c r="B993" s="22">
        <v>981</v>
      </c>
      <c r="C993" s="38"/>
      <c r="D993" s="25">
        <v>39.280033799998819</v>
      </c>
      <c r="E993" s="24">
        <v>23.5</v>
      </c>
      <c r="F993" s="23">
        <v>2045</v>
      </c>
    </row>
    <row r="994" spans="2:6" x14ac:dyDescent="0.2">
      <c r="B994" s="22">
        <v>982</v>
      </c>
      <c r="C994" s="38"/>
      <c r="D994" s="25">
        <v>2029.2118630000041</v>
      </c>
      <c r="E994" s="24">
        <v>3.5</v>
      </c>
      <c r="F994" s="23">
        <v>2025</v>
      </c>
    </row>
    <row r="995" spans="2:6" x14ac:dyDescent="0.2">
      <c r="B995" s="22">
        <v>983</v>
      </c>
      <c r="C995" s="38"/>
      <c r="D995" s="25">
        <v>135.87874999999622</v>
      </c>
      <c r="E995" s="24">
        <v>0</v>
      </c>
      <c r="F995" s="23">
        <v>2020</v>
      </c>
    </row>
    <row r="996" spans="2:6" x14ac:dyDescent="0.2">
      <c r="B996" s="22">
        <v>984</v>
      </c>
      <c r="C996" s="38"/>
      <c r="D996" s="25">
        <v>20497.905473953579</v>
      </c>
      <c r="E996" s="24">
        <v>48.5</v>
      </c>
      <c r="F996" s="23">
        <v>2070</v>
      </c>
    </row>
    <row r="997" spans="2:6" x14ac:dyDescent="0.2">
      <c r="B997" s="22">
        <v>985</v>
      </c>
      <c r="C997" s="38"/>
      <c r="D997" s="25">
        <v>7594.297917797463</v>
      </c>
      <c r="E997" s="24">
        <v>38.5</v>
      </c>
      <c r="F997" s="23">
        <v>2060</v>
      </c>
    </row>
    <row r="998" spans="2:6" x14ac:dyDescent="0.2">
      <c r="B998" s="22">
        <v>986</v>
      </c>
      <c r="C998" s="38"/>
      <c r="D998" s="25">
        <v>131.45573780260747</v>
      </c>
      <c r="E998" s="24">
        <v>28.5</v>
      </c>
      <c r="F998" s="23">
        <v>2050</v>
      </c>
    </row>
    <row r="999" spans="2:6" x14ac:dyDescent="0.2">
      <c r="B999" s="22">
        <v>987</v>
      </c>
      <c r="C999" s="38"/>
      <c r="D999" s="25">
        <v>1354.1345999999903</v>
      </c>
      <c r="E999" s="24">
        <v>3.5</v>
      </c>
      <c r="F999" s="23">
        <v>2025</v>
      </c>
    </row>
    <row r="1000" spans="2:6" x14ac:dyDescent="0.2">
      <c r="B1000" s="22">
        <v>988</v>
      </c>
      <c r="C1000" s="38"/>
      <c r="D1000" s="25">
        <v>21847.353017459856</v>
      </c>
      <c r="E1000" s="24">
        <v>15.5</v>
      </c>
      <c r="F1000" s="23">
        <v>2037</v>
      </c>
    </row>
    <row r="1001" spans="2:6" x14ac:dyDescent="0.2">
      <c r="B1001" s="22">
        <v>989</v>
      </c>
      <c r="C1001" s="38"/>
      <c r="D1001" s="25">
        <v>6589.1444242382568</v>
      </c>
      <c r="E1001" s="24">
        <v>0</v>
      </c>
      <c r="F1001" s="23">
        <v>2012</v>
      </c>
    </row>
    <row r="1002" spans="2:6" x14ac:dyDescent="0.2">
      <c r="B1002" s="22">
        <v>990</v>
      </c>
      <c r="C1002" s="38"/>
      <c r="D1002" s="25">
        <v>-6.7995022821868765E-10</v>
      </c>
      <c r="E1002" s="24">
        <v>0</v>
      </c>
      <c r="F1002" s="23">
        <v>2017</v>
      </c>
    </row>
    <row r="1003" spans="2:6" x14ac:dyDescent="0.2">
      <c r="B1003" s="22">
        <v>991</v>
      </c>
      <c r="C1003" s="38"/>
      <c r="D1003" s="25">
        <v>2.4608688335865731E-10</v>
      </c>
      <c r="E1003" s="24">
        <v>0</v>
      </c>
      <c r="F1003" s="23">
        <v>2018</v>
      </c>
    </row>
    <row r="1004" spans="2:6" x14ac:dyDescent="0.2">
      <c r="B1004" s="22">
        <v>992</v>
      </c>
      <c r="C1004" s="38"/>
      <c r="D1004" s="25">
        <v>-1.4654349070042372E-10</v>
      </c>
      <c r="E1004" s="24">
        <v>0</v>
      </c>
      <c r="F1004" s="23">
        <v>2019</v>
      </c>
    </row>
    <row r="1005" spans="2:6" x14ac:dyDescent="0.2">
      <c r="B1005" s="22">
        <v>993</v>
      </c>
      <c r="C1005" s="38"/>
      <c r="D1005" s="25">
        <v>-1.3436656445264816E-9</v>
      </c>
      <c r="E1005" s="24">
        <v>0</v>
      </c>
      <c r="F1005" s="23">
        <v>2020</v>
      </c>
    </row>
    <row r="1006" spans="2:6" x14ac:dyDescent="0.2">
      <c r="B1006" s="22">
        <v>994</v>
      </c>
      <c r="C1006" s="38"/>
      <c r="D1006" s="25">
        <v>-6.9849193096160889E-10</v>
      </c>
      <c r="E1006" s="24">
        <v>0</v>
      </c>
      <c r="F1006" s="23">
        <v>2021</v>
      </c>
    </row>
    <row r="1007" spans="2:6" x14ac:dyDescent="0.2">
      <c r="B1007" s="22">
        <v>995</v>
      </c>
      <c r="C1007" s="38"/>
      <c r="D1007" s="25">
        <v>-35860.359997840249</v>
      </c>
      <c r="E1007" s="24">
        <v>0.5</v>
      </c>
      <c r="F1007" s="23">
        <v>2022</v>
      </c>
    </row>
    <row r="1008" spans="2:6" x14ac:dyDescent="0.2">
      <c r="B1008" s="22">
        <v>996</v>
      </c>
      <c r="C1008" s="38"/>
      <c r="D1008" s="25">
        <v>-152151.58384018927</v>
      </c>
      <c r="E1008" s="24">
        <v>1.5</v>
      </c>
      <c r="F1008" s="23">
        <v>2023</v>
      </c>
    </row>
    <row r="1009" spans="2:6" x14ac:dyDescent="0.2">
      <c r="B1009" s="22">
        <v>997</v>
      </c>
      <c r="C1009" s="38"/>
      <c r="D1009" s="25">
        <v>-143773.81616068771</v>
      </c>
      <c r="E1009" s="24">
        <v>2.5</v>
      </c>
      <c r="F1009" s="23">
        <v>2024</v>
      </c>
    </row>
    <row r="1010" spans="2:6" x14ac:dyDescent="0.2">
      <c r="B1010" s="22">
        <v>998</v>
      </c>
      <c r="C1010" s="38"/>
      <c r="D1010" s="25">
        <v>-75037.2730021975</v>
      </c>
      <c r="E1010" s="24">
        <v>3.5</v>
      </c>
      <c r="F1010" s="23">
        <v>2025</v>
      </c>
    </row>
    <row r="1011" spans="2:6" x14ac:dyDescent="0.2">
      <c r="B1011" s="22">
        <v>999</v>
      </c>
      <c r="C1011" s="38"/>
      <c r="D1011" s="25">
        <v>-217311.65731250029</v>
      </c>
      <c r="E1011" s="24">
        <v>4.5</v>
      </c>
      <c r="F1011" s="23">
        <v>2026</v>
      </c>
    </row>
    <row r="1012" spans="2:6" x14ac:dyDescent="0.2">
      <c r="B1012" s="22">
        <v>1000</v>
      </c>
      <c r="C1012" s="38"/>
      <c r="D1012" s="25">
        <v>-3.6918873863182963E-9</v>
      </c>
      <c r="E1012" s="24">
        <v>0</v>
      </c>
      <c r="F1012" s="23">
        <v>2017</v>
      </c>
    </row>
    <row r="1013" spans="2:6" x14ac:dyDescent="0.2">
      <c r="B1013" s="22">
        <v>1001</v>
      </c>
      <c r="C1013" s="38"/>
      <c r="D1013" s="25">
        <v>-3.6250220518559213E-9</v>
      </c>
      <c r="E1013" s="24">
        <v>0</v>
      </c>
      <c r="F1013" s="23">
        <v>2018</v>
      </c>
    </row>
    <row r="1014" spans="2:6" x14ac:dyDescent="0.2">
      <c r="B1014" s="22">
        <v>1002</v>
      </c>
      <c r="C1014" s="38"/>
      <c r="D1014" s="25">
        <v>8.6817285045981398E-10</v>
      </c>
      <c r="E1014" s="24">
        <v>0</v>
      </c>
      <c r="F1014" s="23">
        <v>2019</v>
      </c>
    </row>
    <row r="1015" spans="2:6" x14ac:dyDescent="0.2">
      <c r="B1015" s="22">
        <v>1003</v>
      </c>
      <c r="C1015" s="38"/>
      <c r="D1015" s="25">
        <v>-2.798857167363167E-9</v>
      </c>
      <c r="E1015" s="24">
        <v>0</v>
      </c>
      <c r="F1015" s="23">
        <v>2020</v>
      </c>
    </row>
    <row r="1016" spans="2:6" x14ac:dyDescent="0.2">
      <c r="B1016" s="22">
        <v>1004</v>
      </c>
      <c r="C1016" s="38"/>
      <c r="D1016" s="25">
        <v>-1.0477378964424133E-9</v>
      </c>
      <c r="E1016" s="24">
        <v>0</v>
      </c>
      <c r="F1016" s="23">
        <v>2021</v>
      </c>
    </row>
    <row r="1017" spans="2:6" x14ac:dyDescent="0.2">
      <c r="B1017" s="22">
        <v>1005</v>
      </c>
      <c r="C1017" s="38"/>
      <c r="D1017" s="25">
        <v>-156017.98820214416</v>
      </c>
      <c r="E1017" s="24">
        <v>21.5</v>
      </c>
      <c r="F1017" s="23">
        <v>2043</v>
      </c>
    </row>
    <row r="1018" spans="2:6" x14ac:dyDescent="0.2">
      <c r="B1018" s="22">
        <v>1006</v>
      </c>
      <c r="C1018" s="38"/>
      <c r="D1018" s="25">
        <v>2.4855980882421167E-12</v>
      </c>
      <c r="E1018" s="24">
        <v>0</v>
      </c>
      <c r="F1018" s="23">
        <v>2019</v>
      </c>
    </row>
    <row r="1019" spans="2:6" x14ac:dyDescent="0.2">
      <c r="B1019" s="22">
        <v>1007</v>
      </c>
      <c r="C1019" s="38"/>
      <c r="D1019" s="25">
        <v>-4.015782906208187E-11</v>
      </c>
      <c r="E1019" s="24">
        <v>0</v>
      </c>
      <c r="F1019" s="23">
        <v>2020</v>
      </c>
    </row>
    <row r="1020" spans="2:6" x14ac:dyDescent="0.2">
      <c r="B1020" s="22">
        <v>1008</v>
      </c>
      <c r="C1020" s="38"/>
      <c r="D1020" s="25">
        <v>1.5916157281026244E-11</v>
      </c>
      <c r="E1020" s="24">
        <v>0</v>
      </c>
      <c r="F1020" s="23">
        <v>2021</v>
      </c>
    </row>
    <row r="1021" spans="2:6" x14ac:dyDescent="0.2">
      <c r="B1021" s="22">
        <v>1009</v>
      </c>
      <c r="C1021" s="38"/>
      <c r="D1021" s="25">
        <v>-604.59698011592809</v>
      </c>
      <c r="E1021" s="24">
        <v>0.5</v>
      </c>
      <c r="F1021" s="23">
        <v>2022</v>
      </c>
    </row>
    <row r="1022" spans="2:6" x14ac:dyDescent="0.2">
      <c r="B1022" s="22">
        <v>1010</v>
      </c>
      <c r="C1022" s="38"/>
      <c r="D1022" s="25">
        <v>-836.19140378864267</v>
      </c>
      <c r="E1022" s="24">
        <v>1.5</v>
      </c>
      <c r="F1022" s="23">
        <v>2023</v>
      </c>
    </row>
    <row r="1023" spans="2:6" x14ac:dyDescent="0.2">
      <c r="B1023" s="22">
        <v>1011</v>
      </c>
      <c r="C1023" s="38"/>
      <c r="D1023" s="25">
        <v>-1361.2223992931504</v>
      </c>
      <c r="E1023" s="24">
        <v>2.5</v>
      </c>
      <c r="F1023" s="23">
        <v>2024</v>
      </c>
    </row>
    <row r="1024" spans="2:6" x14ac:dyDescent="0.2">
      <c r="B1024" s="22">
        <v>1012</v>
      </c>
      <c r="C1024" s="38"/>
      <c r="D1024" s="25">
        <v>4.6435052354354403E-12</v>
      </c>
      <c r="E1024" s="24">
        <v>0</v>
      </c>
      <c r="F1024" s="23">
        <v>2019</v>
      </c>
    </row>
    <row r="1025" spans="2:6" x14ac:dyDescent="0.2">
      <c r="B1025" s="22">
        <v>1013</v>
      </c>
      <c r="C1025" s="38"/>
      <c r="D1025" s="25">
        <v>-1141.634169836545</v>
      </c>
      <c r="E1025" s="24">
        <v>3.5</v>
      </c>
      <c r="F1025" s="23">
        <v>2025</v>
      </c>
    </row>
    <row r="1026" spans="2:6" x14ac:dyDescent="0.2">
      <c r="B1026" s="22">
        <v>1014</v>
      </c>
      <c r="C1026" s="38"/>
      <c r="D1026" s="25">
        <v>-3.6347955756355079E-12</v>
      </c>
      <c r="E1026" s="24">
        <v>0</v>
      </c>
      <c r="F1026" s="23">
        <v>2020</v>
      </c>
    </row>
    <row r="1027" spans="2:6" x14ac:dyDescent="0.2">
      <c r="B1027" s="22">
        <v>1015</v>
      </c>
      <c r="C1027" s="38"/>
      <c r="D1027" s="25">
        <v>-3017.1264759834157</v>
      </c>
      <c r="E1027" s="24">
        <v>4.5</v>
      </c>
      <c r="F1027" s="23">
        <v>2026</v>
      </c>
    </row>
    <row r="1028" spans="2:6" x14ac:dyDescent="0.2">
      <c r="B1028" s="22">
        <v>1016</v>
      </c>
      <c r="C1028" s="38"/>
      <c r="D1028" s="25">
        <v>-1.8189894035458565E-12</v>
      </c>
      <c r="E1028" s="24">
        <v>0</v>
      </c>
      <c r="F1028" s="23">
        <v>2021</v>
      </c>
    </row>
    <row r="1029" spans="2:6" x14ac:dyDescent="0.2">
      <c r="B1029" s="22">
        <v>1017</v>
      </c>
      <c r="C1029" s="38"/>
      <c r="D1029" s="25">
        <v>-12010.912505037908</v>
      </c>
      <c r="E1029" s="24">
        <v>5.5</v>
      </c>
      <c r="F1029" s="23">
        <v>2027</v>
      </c>
    </row>
    <row r="1030" spans="2:6" x14ac:dyDescent="0.2">
      <c r="B1030" s="22">
        <v>1018</v>
      </c>
      <c r="C1030" s="38"/>
      <c r="D1030" s="25">
        <v>-1081.7235560072877</v>
      </c>
      <c r="E1030" s="24">
        <v>0.5</v>
      </c>
      <c r="F1030" s="23">
        <v>2022</v>
      </c>
    </row>
    <row r="1031" spans="2:6" x14ac:dyDescent="0.2">
      <c r="B1031" s="22">
        <v>1019</v>
      </c>
      <c r="C1031" s="38"/>
      <c r="D1031" s="25">
        <v>-3488.4582834890607</v>
      </c>
      <c r="E1031" s="24">
        <v>6.5</v>
      </c>
      <c r="F1031" s="23">
        <v>2028</v>
      </c>
    </row>
    <row r="1032" spans="2:6" x14ac:dyDescent="0.2">
      <c r="B1032" s="22">
        <v>1020</v>
      </c>
      <c r="C1032" s="38"/>
      <c r="D1032" s="25">
        <v>-2183.0426561462227</v>
      </c>
      <c r="E1032" s="24">
        <v>1.5</v>
      </c>
      <c r="F1032" s="23">
        <v>2023</v>
      </c>
    </row>
    <row r="1033" spans="2:6" x14ac:dyDescent="0.2">
      <c r="B1033" s="22">
        <v>1021</v>
      </c>
      <c r="C1033" s="38"/>
      <c r="D1033" s="25">
        <v>-3214.4614147799875</v>
      </c>
      <c r="E1033" s="24">
        <v>7.5</v>
      </c>
      <c r="F1033" s="23">
        <v>2029</v>
      </c>
    </row>
    <row r="1034" spans="2:6" x14ac:dyDescent="0.2">
      <c r="B1034" s="22">
        <v>1022</v>
      </c>
      <c r="D1034" s="25">
        <v>-1664.7637607999859</v>
      </c>
      <c r="E1034" s="24">
        <v>2.5</v>
      </c>
      <c r="F1034" s="23">
        <v>2024</v>
      </c>
    </row>
    <row r="1035" spans="2:6" x14ac:dyDescent="0.2">
      <c r="B1035" s="22">
        <v>1023</v>
      </c>
      <c r="D1035" s="102">
        <v>-129872.60926779115</v>
      </c>
      <c r="E1035" s="24">
        <v>19.5</v>
      </c>
      <c r="F1035" s="23">
        <v>2041</v>
      </c>
    </row>
    <row r="1036" spans="2:6" x14ac:dyDescent="0.2">
      <c r="B1036" s="22">
        <v>1024</v>
      </c>
      <c r="D1036" s="103">
        <v>-286764.18150924239</v>
      </c>
      <c r="E1036" s="24">
        <v>20.5</v>
      </c>
      <c r="F1036" s="23">
        <v>2042</v>
      </c>
    </row>
    <row r="1037" spans="2:6" x14ac:dyDescent="0.2">
      <c r="B1037" s="22">
        <v>1025</v>
      </c>
      <c r="D1037" s="103">
        <v>-11056.401167306569</v>
      </c>
      <c r="E1037" s="24">
        <v>21.5</v>
      </c>
      <c r="F1037" s="23">
        <v>2043</v>
      </c>
    </row>
    <row r="1038" spans="2:6" x14ac:dyDescent="0.2">
      <c r="B1038" s="22">
        <v>1026</v>
      </c>
      <c r="D1038" s="103">
        <v>-38087.649327630876</v>
      </c>
      <c r="E1038" s="24">
        <v>2.5</v>
      </c>
      <c r="F1038" s="23">
        <v>2024</v>
      </c>
    </row>
    <row r="1039" spans="2:6" x14ac:dyDescent="0.2">
      <c r="B1039" s="22">
        <v>1027</v>
      </c>
      <c r="D1039" s="103">
        <v>-6695.6799634842464</v>
      </c>
      <c r="E1039" s="24">
        <v>0</v>
      </c>
      <c r="F1039" s="23">
        <v>2014</v>
      </c>
    </row>
    <row r="1040" spans="2:6" x14ac:dyDescent="0.2">
      <c r="B1040" s="22">
        <v>1028</v>
      </c>
      <c r="D1040" s="103">
        <v>-2443.609265432231</v>
      </c>
      <c r="E1040" s="24">
        <v>23.5</v>
      </c>
      <c r="F1040" s="23">
        <v>2045</v>
      </c>
    </row>
    <row r="1041" spans="2:6" x14ac:dyDescent="0.2">
      <c r="B1041" s="22">
        <v>1029</v>
      </c>
      <c r="D1041" s="103">
        <v>-3.1832314562052488E-12</v>
      </c>
      <c r="E1041" s="24">
        <v>0</v>
      </c>
      <c r="F1041" s="23">
        <v>2021</v>
      </c>
    </row>
    <row r="1042" spans="2:6" x14ac:dyDescent="0.2">
      <c r="B1042" s="22">
        <v>1030</v>
      </c>
      <c r="D1042" s="103">
        <v>-3107.6208292499723</v>
      </c>
      <c r="E1042" s="24">
        <v>25.5</v>
      </c>
      <c r="F1042" s="23">
        <v>2047</v>
      </c>
    </row>
    <row r="1043" spans="2:6" x14ac:dyDescent="0.2">
      <c r="B1043" s="22">
        <v>1031</v>
      </c>
      <c r="D1043" s="103">
        <v>-5530.6485077301768</v>
      </c>
      <c r="E1043" s="24">
        <v>26.5</v>
      </c>
      <c r="F1043" s="23">
        <v>2048</v>
      </c>
    </row>
    <row r="1044" spans="2:6" x14ac:dyDescent="0.2">
      <c r="B1044" s="22">
        <v>1032</v>
      </c>
      <c r="D1044" s="103">
        <v>-5327.0009427623299</v>
      </c>
      <c r="E1044" s="24">
        <v>6.5</v>
      </c>
      <c r="F1044" s="23">
        <v>2028</v>
      </c>
    </row>
    <row r="1045" spans="2:6" x14ac:dyDescent="0.2">
      <c r="B1045" s="22">
        <v>1033</v>
      </c>
      <c r="D1045" s="103">
        <v>-14112.994112032087</v>
      </c>
      <c r="E1045" s="24">
        <v>1.5</v>
      </c>
      <c r="F1045" s="23">
        <v>2023</v>
      </c>
    </row>
    <row r="1046" spans="2:6" x14ac:dyDescent="0.2">
      <c r="B1046" s="22">
        <v>1034</v>
      </c>
      <c r="D1046" s="103">
        <v>-7861.938014578569</v>
      </c>
      <c r="E1046" s="24">
        <v>27.5</v>
      </c>
      <c r="F1046" s="23">
        <v>2049</v>
      </c>
    </row>
    <row r="1047" spans="2:6" x14ac:dyDescent="0.2">
      <c r="B1047" s="22">
        <v>1035</v>
      </c>
      <c r="D1047" s="103">
        <v>-474.3885380849988</v>
      </c>
      <c r="E1047" s="24">
        <v>7.5</v>
      </c>
      <c r="F1047" s="23">
        <v>2029</v>
      </c>
    </row>
    <row r="1048" spans="2:6" x14ac:dyDescent="0.2">
      <c r="B1048" s="22">
        <v>1036</v>
      </c>
      <c r="D1048" s="103">
        <v>-2428.5239999999903</v>
      </c>
      <c r="E1048" s="24">
        <v>2.5</v>
      </c>
      <c r="F1048" s="23">
        <v>2024</v>
      </c>
    </row>
    <row r="1049" spans="2:6" x14ac:dyDescent="0.2">
      <c r="B1049" s="22">
        <v>1037</v>
      </c>
      <c r="D1049" s="103">
        <v>-106.72252499999922</v>
      </c>
      <c r="E1049" s="24">
        <v>28.5</v>
      </c>
      <c r="F1049" s="23">
        <v>2050</v>
      </c>
    </row>
    <row r="1050" spans="2:6" x14ac:dyDescent="0.2">
      <c r="B1050" s="22">
        <v>1038</v>
      </c>
      <c r="D1050" s="103">
        <v>-356.89884999999776</v>
      </c>
      <c r="E1050" s="24">
        <v>8.5</v>
      </c>
      <c r="F1050" s="23">
        <v>2030</v>
      </c>
    </row>
    <row r="1051" spans="2:6" x14ac:dyDescent="0.2">
      <c r="B1051" s="22">
        <v>1039</v>
      </c>
      <c r="D1051" s="103">
        <v>-671.01308049999352</v>
      </c>
      <c r="E1051" s="24">
        <v>3.5</v>
      </c>
      <c r="F1051" s="23">
        <v>2025</v>
      </c>
    </row>
    <row r="1055" spans="2:6" x14ac:dyDescent="0.2">
      <c r="D1055" s="104"/>
    </row>
  </sheetData>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848ED-3E51-46B1-BC5F-62D4A135BD98}">
  <sheetPr>
    <tabColor rgb="FFFFFFCC"/>
  </sheetPr>
  <dimension ref="A2:Y1296"/>
  <sheetViews>
    <sheetView showGridLines="0" zoomScale="85" zoomScaleNormal="85" workbookViewId="0">
      <pane xSplit="5" ySplit="12" topLeftCell="F13" activePane="bottomRight" state="frozen"/>
      <selection pane="topRight" activeCell="H1" sqref="H1"/>
      <selection pane="bottomLeft" activeCell="A10" sqref="A10"/>
      <selection pane="bottomRight" activeCell="F13" sqref="F13"/>
    </sheetView>
  </sheetViews>
  <sheetFormatPr defaultRowHeight="12.75" x14ac:dyDescent="0.2"/>
  <cols>
    <col min="1" max="1" width="2.7109375" style="2" customWidth="1"/>
    <col min="2" max="3" width="13.7109375" style="2" customWidth="1"/>
    <col min="4" max="4" width="22.42578125" style="2" customWidth="1"/>
    <col min="5" max="6" width="19" style="2" customWidth="1"/>
    <col min="7" max="7" width="2.7109375" style="2" customWidth="1"/>
    <col min="8" max="13" width="17" style="2" customWidth="1"/>
    <col min="14" max="14" width="2.7109375" style="2" customWidth="1"/>
    <col min="15" max="19" width="17" style="2" customWidth="1"/>
    <col min="20" max="20" width="2.7109375" style="2" customWidth="1"/>
    <col min="21" max="25" width="17" style="2" customWidth="1"/>
    <col min="26" max="16384" width="9.140625" style="2"/>
  </cols>
  <sheetData>
    <row r="2" spans="1:25" s="1" customFormat="1" ht="18" x14ac:dyDescent="0.2">
      <c r="B2" s="1" t="s">
        <v>29</v>
      </c>
    </row>
    <row r="4" spans="1:25" s="3" customFormat="1" x14ac:dyDescent="0.2">
      <c r="A4" s="2"/>
      <c r="B4" s="3" t="s">
        <v>0</v>
      </c>
    </row>
    <row r="5" spans="1:25" ht="89.25" customHeight="1" x14ac:dyDescent="0.2">
      <c r="B5" s="106" t="s">
        <v>107</v>
      </c>
      <c r="C5" s="106"/>
      <c r="D5" s="106"/>
      <c r="E5" s="106"/>
      <c r="F5" s="4"/>
      <c r="G5" s="5"/>
      <c r="H5" s="5"/>
      <c r="I5" s="5"/>
      <c r="J5" s="5"/>
      <c r="K5" s="5"/>
      <c r="L5" s="5"/>
      <c r="M5" s="5"/>
      <c r="N5" s="5"/>
      <c r="O5" s="5"/>
      <c r="P5" s="5"/>
      <c r="Q5" s="5"/>
      <c r="R5" s="5"/>
      <c r="S5" s="5"/>
      <c r="T5" s="5"/>
      <c r="U5" s="5"/>
      <c r="V5" s="5"/>
      <c r="W5" s="5"/>
      <c r="X5" s="5"/>
      <c r="Y5" s="5"/>
    </row>
    <row r="7" spans="1:25" x14ac:dyDescent="0.2">
      <c r="B7" s="54" t="s">
        <v>34</v>
      </c>
    </row>
    <row r="8" spans="1:25" ht="40.5" customHeight="1" x14ac:dyDescent="0.2">
      <c r="B8" s="106" t="s">
        <v>35</v>
      </c>
      <c r="C8" s="106"/>
      <c r="D8" s="106"/>
      <c r="E8" s="106"/>
    </row>
    <row r="10" spans="1:25" s="6" customFormat="1" x14ac:dyDescent="0.2">
      <c r="B10" s="6" t="s">
        <v>1</v>
      </c>
      <c r="I10" s="7">
        <v>2022</v>
      </c>
      <c r="J10" s="7">
        <v>2023</v>
      </c>
      <c r="K10" s="7">
        <v>2024</v>
      </c>
      <c r="L10" s="7">
        <v>2025</v>
      </c>
      <c r="M10" s="7">
        <v>2026</v>
      </c>
      <c r="O10" s="7">
        <v>2022</v>
      </c>
      <c r="P10" s="7">
        <v>2023</v>
      </c>
      <c r="Q10" s="7">
        <v>2024</v>
      </c>
      <c r="R10" s="7">
        <v>2025</v>
      </c>
      <c r="S10" s="7">
        <v>2026</v>
      </c>
      <c r="U10" s="7">
        <v>2022</v>
      </c>
      <c r="V10" s="7">
        <v>2023</v>
      </c>
      <c r="W10" s="7">
        <v>2024</v>
      </c>
      <c r="X10" s="7">
        <v>2025</v>
      </c>
      <c r="Y10" s="7">
        <v>2026</v>
      </c>
    </row>
    <row r="11" spans="1:25" x14ac:dyDescent="0.2">
      <c r="N11" s="8"/>
      <c r="T11" s="8"/>
    </row>
    <row r="12" spans="1:25" s="5" customFormat="1" x14ac:dyDescent="0.2">
      <c r="A12" s="2"/>
      <c r="B12" s="9" t="s">
        <v>2</v>
      </c>
      <c r="C12" s="9"/>
      <c r="I12" s="8"/>
      <c r="J12" s="8"/>
      <c r="K12" s="8"/>
      <c r="L12" s="8"/>
      <c r="M12" s="8"/>
      <c r="N12" s="8"/>
      <c r="O12" s="52">
        <f t="shared" ref="O12:X12" si="0">SUM(O26:O1064)</f>
        <v>84658896.980490685</v>
      </c>
      <c r="P12" s="52">
        <f t="shared" si="0"/>
        <v>84211163.295845881</v>
      </c>
      <c r="Q12" s="52">
        <f t="shared" si="0"/>
        <v>83340543.719380111</v>
      </c>
      <c r="R12" s="52">
        <f t="shared" si="0"/>
        <v>83037549.819701269</v>
      </c>
      <c r="S12" s="52">
        <f t="shared" si="0"/>
        <v>83734933.310834363</v>
      </c>
      <c r="T12" s="8"/>
      <c r="U12" s="52">
        <f t="shared" si="0"/>
        <v>947860194.08049738</v>
      </c>
      <c r="V12" s="52">
        <f t="shared" si="0"/>
        <v>872179772.5313766</v>
      </c>
      <c r="W12" s="52">
        <f t="shared" si="0"/>
        <v>796688846.76477885</v>
      </c>
      <c r="X12" s="52">
        <f t="shared" si="0"/>
        <v>720821496.56596005</v>
      </c>
      <c r="Y12" s="52">
        <f>SUM(Y26:Y1064)</f>
        <v>643573956.72421956</v>
      </c>
    </row>
    <row r="13" spans="1:25" s="8" customFormat="1" x14ac:dyDescent="0.2">
      <c r="A13" s="11"/>
      <c r="B13" s="12"/>
      <c r="C13" s="12"/>
    </row>
    <row r="14" spans="1:25" s="6" customFormat="1" x14ac:dyDescent="0.2">
      <c r="B14" s="6" t="s">
        <v>33</v>
      </c>
    </row>
    <row r="15" spans="1:25" x14ac:dyDescent="0.2">
      <c r="B15" s="5"/>
      <c r="C15" s="5"/>
      <c r="D15" s="13"/>
      <c r="E15" s="13"/>
      <c r="F15" s="13"/>
    </row>
    <row r="16" spans="1:25" x14ac:dyDescent="0.2">
      <c r="B16" s="5" t="s">
        <v>3</v>
      </c>
      <c r="C16" s="5"/>
      <c r="D16" s="13"/>
      <c r="E16" s="13"/>
      <c r="F16" s="13"/>
      <c r="O16" s="14">
        <f>'2) Reguleringsparameters'!I17</f>
        <v>1.7999999999999999E-2</v>
      </c>
      <c r="P16" s="14">
        <f>'2) Reguleringsparameters'!J17</f>
        <v>1.7999999999999999E-2</v>
      </c>
      <c r="Q16" s="14">
        <f>'2) Reguleringsparameters'!K17</f>
        <v>1.7999999999999999E-2</v>
      </c>
      <c r="R16" s="14">
        <f>'2) Reguleringsparameters'!L17</f>
        <v>1.7999999999999999E-2</v>
      </c>
      <c r="S16" s="14">
        <f>'2) Reguleringsparameters'!M17</f>
        <v>1.7999999999999999E-2</v>
      </c>
    </row>
    <row r="17" spans="1:25" x14ac:dyDescent="0.2">
      <c r="B17" s="5" t="s">
        <v>4</v>
      </c>
      <c r="C17" s="5"/>
      <c r="D17" s="13"/>
      <c r="E17" s="13"/>
      <c r="F17" s="13"/>
      <c r="O17" s="30">
        <f>1+O16/2</f>
        <v>1.0089999999999999</v>
      </c>
      <c r="P17" s="30">
        <f t="shared" ref="P17:S17" si="1">1+P16/2</f>
        <v>1.0089999999999999</v>
      </c>
      <c r="Q17" s="30">
        <f t="shared" si="1"/>
        <v>1.0089999999999999</v>
      </c>
      <c r="R17" s="30">
        <f t="shared" si="1"/>
        <v>1.0089999999999999</v>
      </c>
      <c r="S17" s="30">
        <f t="shared" si="1"/>
        <v>1.0089999999999999</v>
      </c>
    </row>
    <row r="18" spans="1:25" x14ac:dyDescent="0.2">
      <c r="B18" s="5" t="s">
        <v>5</v>
      </c>
      <c r="C18" s="5"/>
      <c r="D18" s="13"/>
      <c r="E18" s="13"/>
      <c r="F18" s="13"/>
      <c r="O18" s="30">
        <f>1+O16</f>
        <v>1.018</v>
      </c>
      <c r="P18" s="30">
        <f t="shared" ref="P18:S18" si="2">1+P16</f>
        <v>1.018</v>
      </c>
      <c r="Q18" s="30">
        <f t="shared" si="2"/>
        <v>1.018</v>
      </c>
      <c r="R18" s="30">
        <f t="shared" si="2"/>
        <v>1.018</v>
      </c>
      <c r="S18" s="30">
        <f t="shared" si="2"/>
        <v>1.018</v>
      </c>
    </row>
    <row r="20" spans="1:25" x14ac:dyDescent="0.2">
      <c r="B20" s="2" t="s">
        <v>120</v>
      </c>
      <c r="F20" s="50">
        <f>'2) Reguleringsparameters'!F19</f>
        <v>0.5</v>
      </c>
    </row>
    <row r="22" spans="1:25" s="6" customFormat="1" x14ac:dyDescent="0.2">
      <c r="B22" s="6" t="s">
        <v>6</v>
      </c>
    </row>
    <row r="24" spans="1:25" x14ac:dyDescent="0.2">
      <c r="B24" s="15" t="s">
        <v>7</v>
      </c>
      <c r="C24" s="15"/>
      <c r="D24" s="16"/>
      <c r="E24" s="16"/>
      <c r="F24" s="16"/>
      <c r="H24" s="15" t="s">
        <v>8</v>
      </c>
      <c r="I24" s="15"/>
      <c r="J24" s="15"/>
      <c r="K24" s="15"/>
      <c r="L24" s="15"/>
      <c r="M24" s="15"/>
      <c r="O24" s="15" t="s">
        <v>9</v>
      </c>
      <c r="P24" s="15"/>
      <c r="Q24" s="15"/>
      <c r="R24" s="15"/>
      <c r="S24" s="15"/>
      <c r="U24" s="15" t="s">
        <v>10</v>
      </c>
      <c r="V24" s="15"/>
      <c r="W24" s="15"/>
      <c r="X24" s="15"/>
      <c r="Y24" s="15"/>
    </row>
    <row r="25" spans="1:25" s="13" customFormat="1" ht="42.75" customHeight="1" x14ac:dyDescent="0.2">
      <c r="A25" s="2"/>
      <c r="B25" s="16" t="s">
        <v>11</v>
      </c>
      <c r="C25" s="34" t="s">
        <v>12</v>
      </c>
      <c r="D25" s="34" t="s">
        <v>23</v>
      </c>
      <c r="E25" s="17" t="s">
        <v>22</v>
      </c>
      <c r="F25" s="17" t="s">
        <v>13</v>
      </c>
      <c r="H25" s="16">
        <v>2021</v>
      </c>
      <c r="I25" s="16">
        <v>2022</v>
      </c>
      <c r="J25" s="16">
        <v>2023</v>
      </c>
      <c r="K25" s="16">
        <v>2024</v>
      </c>
      <c r="L25" s="16">
        <v>2025</v>
      </c>
      <c r="M25" s="16">
        <v>2026</v>
      </c>
      <c r="O25" s="16">
        <v>2022</v>
      </c>
      <c r="P25" s="16">
        <v>2023</v>
      </c>
      <c r="Q25" s="16">
        <v>2024</v>
      </c>
      <c r="R25" s="16">
        <v>2025</v>
      </c>
      <c r="S25" s="16">
        <v>2026</v>
      </c>
      <c r="U25" s="16">
        <v>2022</v>
      </c>
      <c r="V25" s="16">
        <v>2023</v>
      </c>
      <c r="W25" s="16">
        <v>2024</v>
      </c>
      <c r="X25" s="16">
        <v>2025</v>
      </c>
      <c r="Y25" s="16">
        <v>2026</v>
      </c>
    </row>
    <row r="26" spans="1:25" x14ac:dyDescent="0.2">
      <c r="B26" s="29">
        <f>'3) Input geactiveerde inflatie'!B13</f>
        <v>1</v>
      </c>
      <c r="C26" s="29">
        <f>'3) Input geactiveerde inflatie'!D13</f>
        <v>346466776.30895889</v>
      </c>
      <c r="D26" s="10">
        <f>C26*$F$20</f>
        <v>173233388.15447944</v>
      </c>
      <c r="E26" s="39">
        <f>'3) Input geactiveerde inflatie'!E13</f>
        <v>7.1805543196153394</v>
      </c>
      <c r="F26" s="51">
        <f>'3) Input geactiveerde inflatie'!F13</f>
        <v>2029</v>
      </c>
      <c r="G26" s="2" t="s">
        <v>14</v>
      </c>
      <c r="H26" s="53"/>
      <c r="I26" s="10">
        <f>IF(AND($F26&gt;I$10,$E26&gt;0),$D26/$E26,IF(I$10=$F26,$D26-SUM($G26:G26),0))</f>
        <v>24125350.278494865</v>
      </c>
      <c r="J26" s="10">
        <f>IF(AND($F26&gt;J$10,$E26&gt;0),$D26/$E26,IF(J$10=$F26,$D26-SUM($G26:I26),0))</f>
        <v>24125350.278494865</v>
      </c>
      <c r="K26" s="10">
        <f>IF(AND($F26&gt;K$10,$E26&gt;0),$D26/$E26,IF(K$10=$F26,$D26-SUM($G26:J26),0))</f>
        <v>24125350.278494865</v>
      </c>
      <c r="L26" s="10">
        <f>IF(AND($F26&gt;L$10,$E26&gt;0),$D26/$E26,IF(L$10=$F26,$D26-SUM($G26:K26),0))</f>
        <v>24125350.278494865</v>
      </c>
      <c r="M26" s="10">
        <f>IF(AND($F26&gt;M$10,$E26&gt;0),$D26/$E26,IF(M$10=$F26,$D26-SUM($G26:L26),0))</f>
        <v>24125350.278494865</v>
      </c>
      <c r="N26" s="2" t="s">
        <v>14</v>
      </c>
      <c r="O26" s="10">
        <f>I26*PRODUCT($O$17:O$17)</f>
        <v>24342478.431001317</v>
      </c>
      <c r="P26" s="10">
        <f>J26*PRODUCT($O$17:P$17)</f>
        <v>24561560.736880325</v>
      </c>
      <c r="Q26" s="10">
        <f>K26*PRODUCT($O$17:Q$17)</f>
        <v>24782614.783512242</v>
      </c>
      <c r="R26" s="10">
        <f>L26*PRODUCT($O$17:R$17)</f>
        <v>25005658.316563852</v>
      </c>
      <c r="S26" s="10">
        <f>M26*PRODUCT($O$17:S$17)</f>
        <v>25230709.241412923</v>
      </c>
      <c r="T26" s="2" t="s">
        <v>14</v>
      </c>
      <c r="U26" s="10">
        <f t="shared" ref="U26:U89" si="3">D26*O$17-O26</f>
        <v>150450010.21686843</v>
      </c>
      <c r="V26" s="10">
        <f>U26*P$17-P26</f>
        <v>127242499.57193989</v>
      </c>
      <c r="W26" s="10">
        <f t="shared" ref="W26:Y41" si="4">V26*Q$17-Q26</f>
        <v>103605067.28457507</v>
      </c>
      <c r="X26" s="10">
        <f t="shared" si="4"/>
        <v>79531854.573572397</v>
      </c>
      <c r="Y26" s="10">
        <f t="shared" si="4"/>
        <v>55016932.023321614</v>
      </c>
    </row>
    <row r="27" spans="1:25" x14ac:dyDescent="0.2">
      <c r="B27" s="29">
        <f>'3) Input geactiveerde inflatie'!B14</f>
        <v>2</v>
      </c>
      <c r="C27" s="29">
        <f>'3) Input geactiveerde inflatie'!D14</f>
        <v>12984894.367123134</v>
      </c>
      <c r="D27" s="10">
        <f t="shared" ref="D27:D90" si="5">C27*$F$20</f>
        <v>6492447.1835615672</v>
      </c>
      <c r="E27" s="39">
        <f>'3) Input geactiveerde inflatie'!E14</f>
        <v>29.5</v>
      </c>
      <c r="F27" s="51">
        <f>'3) Input geactiveerde inflatie'!F14</f>
        <v>2051</v>
      </c>
      <c r="H27" s="53"/>
      <c r="I27" s="10">
        <f>IF(AND($F27&gt;I$10,$E27&gt;0),$D27/$E27,IF(I$10=$F27,$D27-SUM($G27:G27),0))</f>
        <v>220082.95537496838</v>
      </c>
      <c r="J27" s="10">
        <f>IF(AND($F27&gt;J$10,$E27&gt;0),$D27/$E27,IF(J$10=$F27,$D27-SUM($G27:I27),0))</f>
        <v>220082.95537496838</v>
      </c>
      <c r="K27" s="10">
        <f>IF(AND($F27&gt;K$10,$E27&gt;0),$D27/$E27,IF(K$10=$F27,$D27-SUM($G27:J27),0))</f>
        <v>220082.95537496838</v>
      </c>
      <c r="L27" s="10">
        <f>IF(AND($F27&gt;L$10,$E27&gt;0),$D27/$E27,IF(L$10=$F27,$D27-SUM($G27:K27),0))</f>
        <v>220082.95537496838</v>
      </c>
      <c r="M27" s="10">
        <f>IF(AND($F27&gt;M$10,$E27&gt;0),$D27/$E27,IF(M$10=$F27,$D27-SUM($G27:L27),0))</f>
        <v>220082.95537496838</v>
      </c>
      <c r="O27" s="10">
        <f>I27*PRODUCT($O$17:O$17)</f>
        <v>222063.70197334306</v>
      </c>
      <c r="P27" s="10">
        <f>J27*PRODUCT($O$17:P$17)</f>
        <v>224062.27529110314</v>
      </c>
      <c r="Q27" s="10">
        <f>K27*PRODUCT($O$17:Q$17)</f>
        <v>226078.83576872302</v>
      </c>
      <c r="R27" s="10">
        <f>L27*PRODUCT($O$17:R$17)</f>
        <v>228113.54529064152</v>
      </c>
      <c r="S27" s="10">
        <f>M27*PRODUCT($O$17:S$17)</f>
        <v>230166.56719825725</v>
      </c>
      <c r="U27" s="10">
        <f t="shared" si="3"/>
        <v>6328815.5062402776</v>
      </c>
      <c r="V27" s="10">
        <f t="shared" ref="V27:Y42" si="6">U27*P$17-P27</f>
        <v>6161712.5705053369</v>
      </c>
      <c r="W27" s="10">
        <f t="shared" si="4"/>
        <v>5991089.1478711609</v>
      </c>
      <c r="X27" s="10">
        <f t="shared" si="4"/>
        <v>5816895.4049113588</v>
      </c>
      <c r="Y27" s="10">
        <f t="shared" si="4"/>
        <v>5639080.8963573035</v>
      </c>
    </row>
    <row r="28" spans="1:25" x14ac:dyDescent="0.2">
      <c r="B28" s="29">
        <f>'3) Input geactiveerde inflatie'!B15</f>
        <v>3</v>
      </c>
      <c r="C28" s="29">
        <f>'3) Input geactiveerde inflatie'!D15</f>
        <v>3655497.61830997</v>
      </c>
      <c r="D28" s="10">
        <f t="shared" si="5"/>
        <v>1827748.809154985</v>
      </c>
      <c r="E28" s="39">
        <f>'3) Input geactiveerde inflatie'!E15</f>
        <v>19.5</v>
      </c>
      <c r="F28" s="51">
        <f>'3) Input geactiveerde inflatie'!F15</f>
        <v>2041</v>
      </c>
      <c r="H28" s="53"/>
      <c r="I28" s="10">
        <f>IF(AND($F28&gt;I$10,$E28&gt;0),$D28/$E28,IF(I$10=$F28,$D28-SUM($G28:G28),0))</f>
        <v>93730.7081617941</v>
      </c>
      <c r="J28" s="10">
        <f>IF(AND($F28&gt;J$10,$E28&gt;0),$D28/$E28,IF(J$10=$F28,$D28-SUM($G28:I28),0))</f>
        <v>93730.7081617941</v>
      </c>
      <c r="K28" s="10">
        <f>IF(AND($F28&gt;K$10,$E28&gt;0),$D28/$E28,IF(K$10=$F28,$D28-SUM($G28:J28),0))</f>
        <v>93730.7081617941</v>
      </c>
      <c r="L28" s="10">
        <f>IF(AND($F28&gt;L$10,$E28&gt;0),$D28/$E28,IF(L$10=$F28,$D28-SUM($G28:K28),0))</f>
        <v>93730.7081617941</v>
      </c>
      <c r="M28" s="10">
        <f>IF(AND($F28&gt;M$10,$E28&gt;0),$D28/$E28,IF(M$10=$F28,$D28-SUM($G28:L28),0))</f>
        <v>93730.7081617941</v>
      </c>
      <c r="O28" s="10">
        <f>I28*PRODUCT($O$17:O$17)</f>
        <v>94574.284535250234</v>
      </c>
      <c r="P28" s="10">
        <f>J28*PRODUCT($O$17:P$17)</f>
        <v>95425.453096067475</v>
      </c>
      <c r="Q28" s="10">
        <f>K28*PRODUCT($O$17:Q$17)</f>
        <v>96284.282173932064</v>
      </c>
      <c r="R28" s="10">
        <f>L28*PRODUCT($O$17:R$17)</f>
        <v>97150.84071349744</v>
      </c>
      <c r="S28" s="10">
        <f>M28*PRODUCT($O$17:S$17)</f>
        <v>98025.198279918914</v>
      </c>
      <c r="U28" s="10">
        <f t="shared" si="3"/>
        <v>1749624.2639021296</v>
      </c>
      <c r="V28" s="10">
        <f t="shared" si="6"/>
        <v>1669945.4291811811</v>
      </c>
      <c r="W28" s="10">
        <f t="shared" si="4"/>
        <v>1588690.6558698795</v>
      </c>
      <c r="X28" s="10">
        <f t="shared" si="4"/>
        <v>1505838.0310592109</v>
      </c>
      <c r="Y28" s="10">
        <f t="shared" si="4"/>
        <v>1421365.3750588247</v>
      </c>
    </row>
    <row r="29" spans="1:25" x14ac:dyDescent="0.2">
      <c r="B29" s="29">
        <f>'3) Input geactiveerde inflatie'!B16</f>
        <v>4</v>
      </c>
      <c r="C29" s="29">
        <f>'3) Input geactiveerde inflatie'!D16</f>
        <v>18403.103477161305</v>
      </c>
      <c r="D29" s="10">
        <f t="shared" si="5"/>
        <v>9201.5517385806525</v>
      </c>
      <c r="E29" s="39">
        <f>'3) Input geactiveerde inflatie'!E16</f>
        <v>9.5</v>
      </c>
      <c r="F29" s="51">
        <f>'3) Input geactiveerde inflatie'!F16</f>
        <v>2031</v>
      </c>
      <c r="H29" s="53"/>
      <c r="I29" s="10">
        <f>IF(AND($F29&gt;I$10,$E29&gt;0),$D29/$E29,IF(I$10=$F29,$D29-SUM($G29:G29),0))</f>
        <v>968.58439353480549</v>
      </c>
      <c r="J29" s="10">
        <f>IF(AND($F29&gt;J$10,$E29&gt;0),$D29/$E29,IF(J$10=$F29,$D29-SUM($G29:I29),0))</f>
        <v>968.58439353480549</v>
      </c>
      <c r="K29" s="10">
        <f>IF(AND($F29&gt;K$10,$E29&gt;0),$D29/$E29,IF(K$10=$F29,$D29-SUM($G29:J29),0))</f>
        <v>968.58439353480549</v>
      </c>
      <c r="L29" s="10">
        <f>IF(AND($F29&gt;L$10,$E29&gt;0),$D29/$E29,IF(L$10=$F29,$D29-SUM($G29:K29),0))</f>
        <v>968.58439353480549</v>
      </c>
      <c r="M29" s="10">
        <f>IF(AND($F29&gt;M$10,$E29&gt;0),$D29/$E29,IF(M$10=$F29,$D29-SUM($G29:L29),0))</f>
        <v>968.58439353480549</v>
      </c>
      <c r="O29" s="10">
        <f>I29*PRODUCT($O$17:O$17)</f>
        <v>977.30165307661866</v>
      </c>
      <c r="P29" s="10">
        <f>J29*PRODUCT($O$17:P$17)</f>
        <v>986.09736795430808</v>
      </c>
      <c r="Q29" s="10">
        <f>K29*PRODUCT($O$17:Q$17)</f>
        <v>994.97224426589673</v>
      </c>
      <c r="R29" s="10">
        <f>L29*PRODUCT($O$17:R$17)</f>
        <v>1003.9269944642896</v>
      </c>
      <c r="S29" s="10">
        <f>M29*PRODUCT($O$17:S$17)</f>
        <v>1012.9623374144682</v>
      </c>
      <c r="U29" s="10">
        <f t="shared" si="3"/>
        <v>8307.0640511512593</v>
      </c>
      <c r="V29" s="10">
        <f t="shared" si="6"/>
        <v>7395.7302596573118</v>
      </c>
      <c r="W29" s="10">
        <f t="shared" si="4"/>
        <v>6467.3195877283297</v>
      </c>
      <c r="X29" s="10">
        <f t="shared" si="4"/>
        <v>5521.5984695535944</v>
      </c>
      <c r="Y29" s="10">
        <f t="shared" si="4"/>
        <v>4558.3305183651073</v>
      </c>
    </row>
    <row r="30" spans="1:25" x14ac:dyDescent="0.2">
      <c r="B30" s="29">
        <f>'3) Input geactiveerde inflatie'!B17</f>
        <v>5</v>
      </c>
      <c r="C30" s="29">
        <f>'3) Input geactiveerde inflatie'!D17</f>
        <v>192776.62357444031</v>
      </c>
      <c r="D30" s="10">
        <f t="shared" si="5"/>
        <v>96388.311787220155</v>
      </c>
      <c r="E30" s="39">
        <f>'3) Input geactiveerde inflatie'!E17</f>
        <v>4.5</v>
      </c>
      <c r="F30" s="51">
        <f>'3) Input geactiveerde inflatie'!F17</f>
        <v>2026</v>
      </c>
      <c r="H30" s="53"/>
      <c r="I30" s="10">
        <f>IF(AND($F30&gt;I$10,$E30&gt;0),$D30/$E30,IF(I$10=$F30,$D30-SUM($G30:G30),0))</f>
        <v>21419.62484160448</v>
      </c>
      <c r="J30" s="10">
        <f>IF(AND($F30&gt;J$10,$E30&gt;0),$D30/$E30,IF(J$10=$F30,$D30-SUM($G30:I30),0))</f>
        <v>21419.62484160448</v>
      </c>
      <c r="K30" s="10">
        <f>IF(AND($F30&gt;K$10,$E30&gt;0),$D30/$E30,IF(K$10=$F30,$D30-SUM($G30:J30),0))</f>
        <v>21419.62484160448</v>
      </c>
      <c r="L30" s="10">
        <f>IF(AND($F30&gt;L$10,$E30&gt;0),$D30/$E30,IF(L$10=$F30,$D30-SUM($G30:K30),0))</f>
        <v>21419.62484160448</v>
      </c>
      <c r="M30" s="10">
        <f>IF(AND($F30&gt;M$10,$E30&gt;0),$D30/$E30,IF(M$10=$F30,$D30-SUM($G30:L30),0))</f>
        <v>10709.812420802235</v>
      </c>
      <c r="O30" s="10">
        <f>I30*PRODUCT($O$17:O$17)</f>
        <v>21612.401465178918</v>
      </c>
      <c r="P30" s="10">
        <f>J30*PRODUCT($O$17:P$17)</f>
        <v>21806.913078365527</v>
      </c>
      <c r="Q30" s="10">
        <f>K30*PRODUCT($O$17:Q$17)</f>
        <v>22003.175296070811</v>
      </c>
      <c r="R30" s="10">
        <f>L30*PRODUCT($O$17:R$17)</f>
        <v>22201.203873735445</v>
      </c>
      <c r="S30" s="10">
        <f>M30*PRODUCT($O$17:S$17)</f>
        <v>11200.507354299527</v>
      </c>
      <c r="U30" s="10">
        <f t="shared" si="3"/>
        <v>75643.405128126207</v>
      </c>
      <c r="V30" s="10">
        <f t="shared" si="6"/>
        <v>54517.282695913804</v>
      </c>
      <c r="W30" s="10">
        <f t="shared" si="4"/>
        <v>33004.762944106209</v>
      </c>
      <c r="X30" s="10">
        <f t="shared" si="4"/>
        <v>11100.601936867715</v>
      </c>
      <c r="Y30" s="10">
        <f t="shared" si="4"/>
        <v>0</v>
      </c>
    </row>
    <row r="31" spans="1:25" x14ac:dyDescent="0.2">
      <c r="B31" s="29">
        <f>'3) Input geactiveerde inflatie'!B18</f>
        <v>6</v>
      </c>
      <c r="C31" s="29">
        <f>'3) Input geactiveerde inflatie'!D18</f>
        <v>4.2915303045834538E-11</v>
      </c>
      <c r="D31" s="10">
        <f t="shared" si="5"/>
        <v>2.1457651522917269E-11</v>
      </c>
      <c r="E31" s="39">
        <f>'3) Input geactiveerde inflatie'!E18</f>
        <v>0</v>
      </c>
      <c r="F31" s="51">
        <f>'3) Input geactiveerde inflatie'!F18</f>
        <v>2011</v>
      </c>
      <c r="H31" s="53"/>
      <c r="I31" s="10">
        <f>IF(AND($F31&gt;I$10,$E31&gt;0),$D31/$E31,IF(I$10=$F31,$D31-SUM($G31:G31),0))</f>
        <v>0</v>
      </c>
      <c r="J31" s="10">
        <f>IF(AND($F31&gt;J$10,$E31&gt;0),$D31/$E31,IF(J$10=$F31,$D31-SUM($G31:I31),0))</f>
        <v>0</v>
      </c>
      <c r="K31" s="10">
        <f>IF(AND($F31&gt;K$10,$E31&gt;0),$D31/$E31,IF(K$10=$F31,$D31-SUM($G31:J31),0))</f>
        <v>0</v>
      </c>
      <c r="L31" s="10">
        <f>IF(AND($F31&gt;L$10,$E31&gt;0),$D31/$E31,IF(L$10=$F31,$D31-SUM($G31:K31),0))</f>
        <v>0</v>
      </c>
      <c r="M31" s="10">
        <f>IF(AND($F31&gt;M$10,$E31&gt;0),$D31/$E31,IF(M$10=$F31,$D31-SUM($G31:L31),0))</f>
        <v>0</v>
      </c>
      <c r="O31" s="10">
        <f>I31*PRODUCT($O$17:O$17)</f>
        <v>0</v>
      </c>
      <c r="P31" s="10">
        <f>J31*PRODUCT($O$17:P$17)</f>
        <v>0</v>
      </c>
      <c r="Q31" s="10">
        <f>K31*PRODUCT($O$17:Q$17)</f>
        <v>0</v>
      </c>
      <c r="R31" s="10">
        <f>L31*PRODUCT($O$17:R$17)</f>
        <v>0</v>
      </c>
      <c r="S31" s="10">
        <f>M31*PRODUCT($O$17:S$17)</f>
        <v>0</v>
      </c>
      <c r="U31" s="10">
        <f t="shared" si="3"/>
        <v>2.1650770386623523E-11</v>
      </c>
      <c r="V31" s="10">
        <f t="shared" si="6"/>
        <v>2.1845627320103132E-11</v>
      </c>
      <c r="W31" s="10">
        <f t="shared" si="4"/>
        <v>2.2042237965984057E-11</v>
      </c>
      <c r="X31" s="10">
        <f t="shared" si="4"/>
        <v>2.224061810767791E-11</v>
      </c>
      <c r="Y31" s="10">
        <f t="shared" si="4"/>
        <v>2.244078367064701E-11</v>
      </c>
    </row>
    <row r="32" spans="1:25" x14ac:dyDescent="0.2">
      <c r="B32" s="29">
        <f>'3) Input geactiveerde inflatie'!B19</f>
        <v>7</v>
      </c>
      <c r="C32" s="29">
        <f>'3) Input geactiveerde inflatie'!D19</f>
        <v>168661.87897793506</v>
      </c>
      <c r="D32" s="10">
        <f t="shared" si="5"/>
        <v>84330.939488967531</v>
      </c>
      <c r="E32" s="39">
        <f>'3) Input geactiveerde inflatie'!E19</f>
        <v>0</v>
      </c>
      <c r="F32" s="51">
        <f>'3) Input geactiveerde inflatie'!F19</f>
        <v>2011</v>
      </c>
      <c r="H32" s="53"/>
      <c r="I32" s="10">
        <f>IF(AND($F32&gt;I$10,$E32&gt;0),$D32/$E32,IF(I$10=$F32,$D32-SUM($G32:G32),0))</f>
        <v>0</v>
      </c>
      <c r="J32" s="10">
        <f>IF(AND($F32&gt;J$10,$E32&gt;0),$D32/$E32,IF(J$10=$F32,$D32-SUM($G32:I32),0))</f>
        <v>0</v>
      </c>
      <c r="K32" s="10">
        <f>IF(AND($F32&gt;K$10,$E32&gt;0),$D32/$E32,IF(K$10=$F32,$D32-SUM($G32:J32),0))</f>
        <v>0</v>
      </c>
      <c r="L32" s="10">
        <f>IF(AND($F32&gt;L$10,$E32&gt;0),$D32/$E32,IF(L$10=$F32,$D32-SUM($G32:K32),0))</f>
        <v>0</v>
      </c>
      <c r="M32" s="10">
        <f>IF(AND($F32&gt;M$10,$E32&gt;0),$D32/$E32,IF(M$10=$F32,$D32-SUM($G32:L32),0))</f>
        <v>0</v>
      </c>
      <c r="O32" s="10">
        <f>I32*PRODUCT($O$17:O$17)</f>
        <v>0</v>
      </c>
      <c r="P32" s="10">
        <f>J32*PRODUCT($O$17:P$17)</f>
        <v>0</v>
      </c>
      <c r="Q32" s="10">
        <f>K32*PRODUCT($O$17:Q$17)</f>
        <v>0</v>
      </c>
      <c r="R32" s="10">
        <f>L32*PRODUCT($O$17:R$17)</f>
        <v>0</v>
      </c>
      <c r="S32" s="10">
        <f>M32*PRODUCT($O$17:S$17)</f>
        <v>0</v>
      </c>
      <c r="U32" s="10">
        <f t="shared" si="3"/>
        <v>85089.917944368237</v>
      </c>
      <c r="V32" s="10">
        <f t="shared" si="6"/>
        <v>85855.727205867544</v>
      </c>
      <c r="W32" s="10">
        <f t="shared" si="4"/>
        <v>86628.428750720341</v>
      </c>
      <c r="X32" s="10">
        <f t="shared" si="4"/>
        <v>87408.08460947682</v>
      </c>
      <c r="Y32" s="10">
        <f t="shared" si="4"/>
        <v>88194.757370962107</v>
      </c>
    </row>
    <row r="33" spans="2:25" x14ac:dyDescent="0.2">
      <c r="B33" s="29">
        <f>'3) Input geactiveerde inflatie'!B20</f>
        <v>8</v>
      </c>
      <c r="C33" s="29">
        <f>'3) Input geactiveerde inflatie'!D20</f>
        <v>9553052.5049577355</v>
      </c>
      <c r="D33" s="10">
        <f t="shared" si="5"/>
        <v>4776526.2524788678</v>
      </c>
      <c r="E33" s="39">
        <f>'3) Input geactiveerde inflatie'!E20</f>
        <v>30.5</v>
      </c>
      <c r="F33" s="51">
        <f>'3) Input geactiveerde inflatie'!F20</f>
        <v>2052</v>
      </c>
      <c r="H33" s="53"/>
      <c r="I33" s="10">
        <f>IF(AND($F33&gt;I$10,$E33&gt;0),$D33/$E33,IF(I$10=$F33,$D33-SUM($G33:G33),0))</f>
        <v>156607.41811406123</v>
      </c>
      <c r="J33" s="10">
        <f>IF(AND($F33&gt;J$10,$E33&gt;0),$D33/$E33,IF(J$10=$F33,$D33-SUM($G33:I33),0))</f>
        <v>156607.41811406123</v>
      </c>
      <c r="K33" s="10">
        <f>IF(AND($F33&gt;K$10,$E33&gt;0),$D33/$E33,IF(K$10=$F33,$D33-SUM($G33:J33),0))</f>
        <v>156607.41811406123</v>
      </c>
      <c r="L33" s="10">
        <f>IF(AND($F33&gt;L$10,$E33&gt;0),$D33/$E33,IF(L$10=$F33,$D33-SUM($G33:K33),0))</f>
        <v>156607.41811406123</v>
      </c>
      <c r="M33" s="10">
        <f>IF(AND($F33&gt;M$10,$E33&gt;0),$D33/$E33,IF(M$10=$F33,$D33-SUM($G33:L33),0))</f>
        <v>156607.41811406123</v>
      </c>
      <c r="O33" s="10">
        <f>I33*PRODUCT($O$17:O$17)</f>
        <v>158016.88487708778</v>
      </c>
      <c r="P33" s="10">
        <f>J33*PRODUCT($O$17:P$17)</f>
        <v>159439.03684098154</v>
      </c>
      <c r="Q33" s="10">
        <f>K33*PRODUCT($O$17:Q$17)</f>
        <v>160873.98817255034</v>
      </c>
      <c r="R33" s="10">
        <f>L33*PRODUCT($O$17:R$17)</f>
        <v>162321.85406610329</v>
      </c>
      <c r="S33" s="10">
        <f>M33*PRODUCT($O$17:S$17)</f>
        <v>163782.75075269819</v>
      </c>
      <c r="U33" s="10">
        <f t="shared" si="3"/>
        <v>4661498.1038740892</v>
      </c>
      <c r="V33" s="10">
        <f t="shared" si="6"/>
        <v>4544012.5499679735</v>
      </c>
      <c r="W33" s="10">
        <f t="shared" si="4"/>
        <v>4424034.6747451341</v>
      </c>
      <c r="X33" s="10">
        <f t="shared" si="4"/>
        <v>4301529.1327517359</v>
      </c>
      <c r="Y33" s="10">
        <f t="shared" si="4"/>
        <v>4176460.1441938025</v>
      </c>
    </row>
    <row r="34" spans="2:25" x14ac:dyDescent="0.2">
      <c r="B34" s="29">
        <f>'3) Input geactiveerde inflatie'!B21</f>
        <v>9</v>
      </c>
      <c r="C34" s="29">
        <f>'3) Input geactiveerde inflatie'!D21</f>
        <v>3167978.3135576285</v>
      </c>
      <c r="D34" s="10">
        <f t="shared" si="5"/>
        <v>1583989.1567788143</v>
      </c>
      <c r="E34" s="39">
        <f>'3) Input geactiveerde inflatie'!E21</f>
        <v>20.5</v>
      </c>
      <c r="F34" s="51">
        <f>'3) Input geactiveerde inflatie'!F21</f>
        <v>2042</v>
      </c>
      <c r="H34" s="53"/>
      <c r="I34" s="10">
        <f>IF(AND($F34&gt;I$10,$E34&gt;0),$D34/$E34,IF(I$10=$F34,$D34-SUM($G34:G34),0))</f>
        <v>77267.76374530801</v>
      </c>
      <c r="J34" s="10">
        <f>IF(AND($F34&gt;J$10,$E34&gt;0),$D34/$E34,IF(J$10=$F34,$D34-SUM($G34:I34),0))</f>
        <v>77267.76374530801</v>
      </c>
      <c r="K34" s="10">
        <f>IF(AND($F34&gt;K$10,$E34&gt;0),$D34/$E34,IF(K$10=$F34,$D34-SUM($G34:J34),0))</f>
        <v>77267.76374530801</v>
      </c>
      <c r="L34" s="10">
        <f>IF(AND($F34&gt;L$10,$E34&gt;0),$D34/$E34,IF(L$10=$F34,$D34-SUM($G34:K34),0))</f>
        <v>77267.76374530801</v>
      </c>
      <c r="M34" s="10">
        <f>IF(AND($F34&gt;M$10,$E34&gt;0),$D34/$E34,IF(M$10=$F34,$D34-SUM($G34:L34),0))</f>
        <v>77267.76374530801</v>
      </c>
      <c r="O34" s="10">
        <f>I34*PRODUCT($O$17:O$17)</f>
        <v>77963.173619015768</v>
      </c>
      <c r="P34" s="10">
        <f>J34*PRODUCT($O$17:P$17)</f>
        <v>78664.842181586908</v>
      </c>
      <c r="Q34" s="10">
        <f>K34*PRODUCT($O$17:Q$17)</f>
        <v>79372.825761221175</v>
      </c>
      <c r="R34" s="10">
        <f>L34*PRODUCT($O$17:R$17)</f>
        <v>80087.18119307216</v>
      </c>
      <c r="S34" s="10">
        <f>M34*PRODUCT($O$17:S$17)</f>
        <v>80807.965823809805</v>
      </c>
      <c r="U34" s="10">
        <f t="shared" si="3"/>
        <v>1520281.8855708076</v>
      </c>
      <c r="V34" s="10">
        <f t="shared" si="6"/>
        <v>1455299.5803593579</v>
      </c>
      <c r="W34" s="10">
        <f t="shared" si="4"/>
        <v>1389024.4508213708</v>
      </c>
      <c r="X34" s="10">
        <f t="shared" si="4"/>
        <v>1321438.489685691</v>
      </c>
      <c r="Y34" s="10">
        <f t="shared" si="4"/>
        <v>1252523.4702690521</v>
      </c>
    </row>
    <row r="35" spans="2:25" x14ac:dyDescent="0.2">
      <c r="B35" s="29">
        <f>'3) Input geactiveerde inflatie'!B22</f>
        <v>10</v>
      </c>
      <c r="C35" s="29">
        <f>'3) Input geactiveerde inflatie'!D22</f>
        <v>34760.630792772135</v>
      </c>
      <c r="D35" s="10">
        <f t="shared" si="5"/>
        <v>17380.315396386068</v>
      </c>
      <c r="E35" s="39">
        <f>'3) Input geactiveerde inflatie'!E22</f>
        <v>10.5</v>
      </c>
      <c r="F35" s="51">
        <f>'3) Input geactiveerde inflatie'!F22</f>
        <v>2032</v>
      </c>
      <c r="H35" s="53"/>
      <c r="I35" s="10">
        <f>IF(AND($F35&gt;I$10,$E35&gt;0),$D35/$E35,IF(I$10=$F35,$D35-SUM($G35:G35),0))</f>
        <v>1655.2681329891493</v>
      </c>
      <c r="J35" s="10">
        <f>IF(AND($F35&gt;J$10,$E35&gt;0),$D35/$E35,IF(J$10=$F35,$D35-SUM($G35:I35),0))</f>
        <v>1655.2681329891493</v>
      </c>
      <c r="K35" s="10">
        <f>IF(AND($F35&gt;K$10,$E35&gt;0),$D35/$E35,IF(K$10=$F35,$D35-SUM($G35:J35),0))</f>
        <v>1655.2681329891493</v>
      </c>
      <c r="L35" s="10">
        <f>IF(AND($F35&gt;L$10,$E35&gt;0),$D35/$E35,IF(L$10=$F35,$D35-SUM($G35:K35),0))</f>
        <v>1655.2681329891493</v>
      </c>
      <c r="M35" s="10">
        <f>IF(AND($F35&gt;M$10,$E35&gt;0),$D35/$E35,IF(M$10=$F35,$D35-SUM($G35:L35),0))</f>
        <v>1655.2681329891493</v>
      </c>
      <c r="O35" s="10">
        <f>I35*PRODUCT($O$17:O$17)</f>
        <v>1670.1655461860514</v>
      </c>
      <c r="P35" s="10">
        <f>J35*PRODUCT($O$17:P$17)</f>
        <v>1685.1970361017259</v>
      </c>
      <c r="Q35" s="10">
        <f>K35*PRODUCT($O$17:Q$17)</f>
        <v>1700.363809426641</v>
      </c>
      <c r="R35" s="10">
        <f>L35*PRODUCT($O$17:R$17)</f>
        <v>1715.6670837114805</v>
      </c>
      <c r="S35" s="10">
        <f>M35*PRODUCT($O$17:S$17)</f>
        <v>1731.1080874648837</v>
      </c>
      <c r="U35" s="10">
        <f t="shared" si="3"/>
        <v>15866.572688767488</v>
      </c>
      <c r="V35" s="10">
        <f t="shared" si="6"/>
        <v>14324.174806864667</v>
      </c>
      <c r="W35" s="10">
        <f t="shared" si="4"/>
        <v>12752.728570699806</v>
      </c>
      <c r="X35" s="10">
        <f t="shared" si="4"/>
        <v>11151.836044124624</v>
      </c>
      <c r="Y35" s="10">
        <f t="shared" si="4"/>
        <v>9521.0944810568617</v>
      </c>
    </row>
    <row r="36" spans="2:25" x14ac:dyDescent="0.2">
      <c r="B36" s="29">
        <f>'3) Input geactiveerde inflatie'!B23</f>
        <v>11</v>
      </c>
      <c r="C36" s="29">
        <f>'3) Input geactiveerde inflatie'!D23</f>
        <v>53337.226397491992</v>
      </c>
      <c r="D36" s="10">
        <f t="shared" si="5"/>
        <v>26668.613198745996</v>
      </c>
      <c r="E36" s="39">
        <f>'3) Input geactiveerde inflatie'!E23</f>
        <v>5.5</v>
      </c>
      <c r="F36" s="51">
        <f>'3) Input geactiveerde inflatie'!F23</f>
        <v>2027</v>
      </c>
      <c r="H36" s="53"/>
      <c r="I36" s="10">
        <f>IF(AND($F36&gt;I$10,$E36&gt;0),$D36/$E36,IF(I$10=$F36,$D36-SUM($G36:G36),0))</f>
        <v>4848.8387634083629</v>
      </c>
      <c r="J36" s="10">
        <f>IF(AND($F36&gt;J$10,$E36&gt;0),$D36/$E36,IF(J$10=$F36,$D36-SUM($G36:I36),0))</f>
        <v>4848.8387634083629</v>
      </c>
      <c r="K36" s="10">
        <f>IF(AND($F36&gt;K$10,$E36&gt;0),$D36/$E36,IF(K$10=$F36,$D36-SUM($G36:J36),0))</f>
        <v>4848.8387634083629</v>
      </c>
      <c r="L36" s="10">
        <f>IF(AND($F36&gt;L$10,$E36&gt;0),$D36/$E36,IF(L$10=$F36,$D36-SUM($G36:K36),0))</f>
        <v>4848.8387634083629</v>
      </c>
      <c r="M36" s="10">
        <f>IF(AND($F36&gt;M$10,$E36&gt;0),$D36/$E36,IF(M$10=$F36,$D36-SUM($G36:L36),0))</f>
        <v>4848.8387634083629</v>
      </c>
      <c r="O36" s="10">
        <f>I36*PRODUCT($O$17:O$17)</f>
        <v>4892.4783122790377</v>
      </c>
      <c r="P36" s="10">
        <f>J36*PRODUCT($O$17:P$17)</f>
        <v>4936.5106170895488</v>
      </c>
      <c r="Q36" s="10">
        <f>K36*PRODUCT($O$17:Q$17)</f>
        <v>4980.9392126433531</v>
      </c>
      <c r="R36" s="10">
        <f>L36*PRODUCT($O$17:R$17)</f>
        <v>5025.7676655571431</v>
      </c>
      <c r="S36" s="10">
        <f>M36*PRODUCT($O$17:S$17)</f>
        <v>5070.999574547157</v>
      </c>
      <c r="U36" s="10">
        <f t="shared" si="3"/>
        <v>22016.152405255671</v>
      </c>
      <c r="V36" s="10">
        <f t="shared" si="6"/>
        <v>17277.787159813419</v>
      </c>
      <c r="W36" s="10">
        <f t="shared" si="4"/>
        <v>12452.348031608384</v>
      </c>
      <c r="X36" s="10">
        <f t="shared" si="4"/>
        <v>7538.6514983357156</v>
      </c>
      <c r="Y36" s="10">
        <f t="shared" si="4"/>
        <v>2535.4997872735794</v>
      </c>
    </row>
    <row r="37" spans="2:25" x14ac:dyDescent="0.2">
      <c r="B37" s="29">
        <f>'3) Input geactiveerde inflatie'!B24</f>
        <v>12</v>
      </c>
      <c r="C37" s="29">
        <f>'3) Input geactiveerde inflatie'!D24</f>
        <v>6.0232004274855483E-10</v>
      </c>
      <c r="D37" s="10">
        <f t="shared" si="5"/>
        <v>3.0116002137427741E-10</v>
      </c>
      <c r="E37" s="39">
        <f>'3) Input geactiveerde inflatie'!E24</f>
        <v>0</v>
      </c>
      <c r="F37" s="51">
        <f>'3) Input geactiveerde inflatie'!F24</f>
        <v>2012</v>
      </c>
      <c r="H37" s="53"/>
      <c r="I37" s="10">
        <f>IF(AND($F37&gt;I$10,$E37&gt;0),$D37/$E37,IF(I$10=$F37,$D37-SUM($G37:G37),0))</f>
        <v>0</v>
      </c>
      <c r="J37" s="10">
        <f>IF(AND($F37&gt;J$10,$E37&gt;0),$D37/$E37,IF(J$10=$F37,$D37-SUM($G37:I37),0))</f>
        <v>0</v>
      </c>
      <c r="K37" s="10">
        <f>IF(AND($F37&gt;K$10,$E37&gt;0),$D37/$E37,IF(K$10=$F37,$D37-SUM($G37:J37),0))</f>
        <v>0</v>
      </c>
      <c r="L37" s="10">
        <f>IF(AND($F37&gt;L$10,$E37&gt;0),$D37/$E37,IF(L$10=$F37,$D37-SUM($G37:K37),0))</f>
        <v>0</v>
      </c>
      <c r="M37" s="10">
        <f>IF(AND($F37&gt;M$10,$E37&gt;0),$D37/$E37,IF(M$10=$F37,$D37-SUM($G37:L37),0))</f>
        <v>0</v>
      </c>
      <c r="O37" s="10">
        <f>I37*PRODUCT($O$17:O$17)</f>
        <v>0</v>
      </c>
      <c r="P37" s="10">
        <f>J37*PRODUCT($O$17:P$17)</f>
        <v>0</v>
      </c>
      <c r="Q37" s="10">
        <f>K37*PRODUCT($O$17:Q$17)</f>
        <v>0</v>
      </c>
      <c r="R37" s="10">
        <f>L37*PRODUCT($O$17:R$17)</f>
        <v>0</v>
      </c>
      <c r="S37" s="10">
        <f>M37*PRODUCT($O$17:S$17)</f>
        <v>0</v>
      </c>
      <c r="U37" s="10">
        <f t="shared" si="3"/>
        <v>3.0387046156664589E-10</v>
      </c>
      <c r="V37" s="10">
        <f t="shared" si="6"/>
        <v>3.066052957207457E-10</v>
      </c>
      <c r="W37" s="10">
        <f t="shared" si="4"/>
        <v>3.0936474338223236E-10</v>
      </c>
      <c r="X37" s="10">
        <f t="shared" si="4"/>
        <v>3.1214902607267241E-10</v>
      </c>
      <c r="Y37" s="10">
        <f t="shared" si="4"/>
        <v>3.1495836730732646E-10</v>
      </c>
    </row>
    <row r="38" spans="2:25" x14ac:dyDescent="0.2">
      <c r="B38" s="29">
        <f>'3) Input geactiveerde inflatie'!B25</f>
        <v>13</v>
      </c>
      <c r="C38" s="29">
        <f>'3) Input geactiveerde inflatie'!D25</f>
        <v>1.8957702099388685E-2</v>
      </c>
      <c r="D38" s="10">
        <f t="shared" si="5"/>
        <v>9.4788510496943423E-3</v>
      </c>
      <c r="E38" s="39">
        <f>'3) Input geactiveerde inflatie'!E25</f>
        <v>0</v>
      </c>
      <c r="F38" s="51">
        <f>'3) Input geactiveerde inflatie'!F25</f>
        <v>2011</v>
      </c>
      <c r="H38" s="53"/>
      <c r="I38" s="10">
        <f>IF(AND($F38&gt;I$10,$E38&gt;0),$D38/$E38,IF(I$10=$F38,$D38-SUM($G38:G38),0))</f>
        <v>0</v>
      </c>
      <c r="J38" s="10">
        <f>IF(AND($F38&gt;J$10,$E38&gt;0),$D38/$E38,IF(J$10=$F38,$D38-SUM($G38:I38),0))</f>
        <v>0</v>
      </c>
      <c r="K38" s="10">
        <f>IF(AND($F38&gt;K$10,$E38&gt;0),$D38/$E38,IF(K$10=$F38,$D38-SUM($G38:J38),0))</f>
        <v>0</v>
      </c>
      <c r="L38" s="10">
        <f>IF(AND($F38&gt;L$10,$E38&gt;0),$D38/$E38,IF(L$10=$F38,$D38-SUM($G38:K38),0))</f>
        <v>0</v>
      </c>
      <c r="M38" s="10">
        <f>IF(AND($F38&gt;M$10,$E38&gt;0),$D38/$E38,IF(M$10=$F38,$D38-SUM($G38:L38),0))</f>
        <v>0</v>
      </c>
      <c r="O38" s="10">
        <f>I38*PRODUCT($O$17:O$17)</f>
        <v>0</v>
      </c>
      <c r="P38" s="10">
        <f>J38*PRODUCT($O$17:P$17)</f>
        <v>0</v>
      </c>
      <c r="Q38" s="10">
        <f>K38*PRODUCT($O$17:Q$17)</f>
        <v>0</v>
      </c>
      <c r="R38" s="10">
        <f>L38*PRODUCT($O$17:R$17)</f>
        <v>0</v>
      </c>
      <c r="S38" s="10">
        <f>M38*PRODUCT($O$17:S$17)</f>
        <v>0</v>
      </c>
      <c r="U38" s="10">
        <f t="shared" si="3"/>
        <v>9.5641607091415913E-3</v>
      </c>
      <c r="V38" s="10">
        <f t="shared" si="6"/>
        <v>9.6502381555238648E-3</v>
      </c>
      <c r="W38" s="10">
        <f t="shared" si="4"/>
        <v>9.7370902989235789E-3</v>
      </c>
      <c r="X38" s="10">
        <f t="shared" si="4"/>
        <v>9.82472411161389E-3</v>
      </c>
      <c r="Y38" s="10">
        <f t="shared" si="4"/>
        <v>9.9131466286184137E-3</v>
      </c>
    </row>
    <row r="39" spans="2:25" x14ac:dyDescent="0.2">
      <c r="B39" s="29">
        <f>'3) Input geactiveerde inflatie'!B26</f>
        <v>14</v>
      </c>
      <c r="C39" s="29">
        <f>'3) Input geactiveerde inflatie'!D26</f>
        <v>4937167.4293239526</v>
      </c>
      <c r="D39" s="10">
        <f t="shared" si="5"/>
        <v>2468583.7146619763</v>
      </c>
      <c r="E39" s="39">
        <f>'3) Input geactiveerde inflatie'!E26</f>
        <v>31.5</v>
      </c>
      <c r="F39" s="51">
        <f>'3) Input geactiveerde inflatie'!F26</f>
        <v>2053</v>
      </c>
      <c r="H39" s="53"/>
      <c r="I39" s="10">
        <f>IF(AND($F39&gt;I$10,$E39&gt;0),$D39/$E39,IF(I$10=$F39,$D39-SUM($G39:G39),0))</f>
        <v>78367.73697339608</v>
      </c>
      <c r="J39" s="10">
        <f>IF(AND($F39&gt;J$10,$E39&gt;0),$D39/$E39,IF(J$10=$F39,$D39-SUM($G39:I39),0))</f>
        <v>78367.73697339608</v>
      </c>
      <c r="K39" s="10">
        <f>IF(AND($F39&gt;K$10,$E39&gt;0),$D39/$E39,IF(K$10=$F39,$D39-SUM($G39:J39),0))</f>
        <v>78367.73697339608</v>
      </c>
      <c r="L39" s="10">
        <f>IF(AND($F39&gt;L$10,$E39&gt;0),$D39/$E39,IF(L$10=$F39,$D39-SUM($G39:K39),0))</f>
        <v>78367.73697339608</v>
      </c>
      <c r="M39" s="10">
        <f>IF(AND($F39&gt;M$10,$E39&gt;0),$D39/$E39,IF(M$10=$F39,$D39-SUM($G39:L39),0))</f>
        <v>78367.73697339608</v>
      </c>
      <c r="O39" s="10">
        <f>I39*PRODUCT($O$17:O$17)</f>
        <v>79073.04660615664</v>
      </c>
      <c r="P39" s="10">
        <f>J39*PRODUCT($O$17:P$17)</f>
        <v>79784.704025612038</v>
      </c>
      <c r="Q39" s="10">
        <f>K39*PRODUCT($O$17:Q$17)</f>
        <v>80502.766361842529</v>
      </c>
      <c r="R39" s="10">
        <f>L39*PRODUCT($O$17:R$17)</f>
        <v>81227.291259099104</v>
      </c>
      <c r="S39" s="10">
        <f>M39*PRODUCT($O$17:S$17)</f>
        <v>81958.336880430987</v>
      </c>
      <c r="U39" s="10">
        <f t="shared" si="3"/>
        <v>2411727.9214877775</v>
      </c>
      <c r="V39" s="10">
        <f t="shared" si="6"/>
        <v>2353648.7687555552</v>
      </c>
      <c r="W39" s="10">
        <f t="shared" si="4"/>
        <v>2294328.8413125123</v>
      </c>
      <c r="X39" s="10">
        <f t="shared" si="4"/>
        <v>2233750.5096252253</v>
      </c>
      <c r="Y39" s="10">
        <f t="shared" si="4"/>
        <v>2171895.9273314211</v>
      </c>
    </row>
    <row r="40" spans="2:25" x14ac:dyDescent="0.2">
      <c r="B40" s="29">
        <f>'3) Input geactiveerde inflatie'!B27</f>
        <v>15</v>
      </c>
      <c r="C40" s="29">
        <f>'3) Input geactiveerde inflatie'!D27</f>
        <v>2865971.6966482867</v>
      </c>
      <c r="D40" s="10">
        <f t="shared" si="5"/>
        <v>1432985.8483241433</v>
      </c>
      <c r="E40" s="39">
        <f>'3) Input geactiveerde inflatie'!E27</f>
        <v>21.5</v>
      </c>
      <c r="F40" s="51">
        <f>'3) Input geactiveerde inflatie'!F27</f>
        <v>2043</v>
      </c>
      <c r="H40" s="53"/>
      <c r="I40" s="10">
        <f>IF(AND($F40&gt;I$10,$E40&gt;0),$D40/$E40,IF(I$10=$F40,$D40-SUM($G40:G40),0))</f>
        <v>66650.504573215963</v>
      </c>
      <c r="J40" s="10">
        <f>IF(AND($F40&gt;J$10,$E40&gt;0),$D40/$E40,IF(J$10=$F40,$D40-SUM($G40:I40),0))</f>
        <v>66650.504573215963</v>
      </c>
      <c r="K40" s="10">
        <f>IF(AND($F40&gt;K$10,$E40&gt;0),$D40/$E40,IF(K$10=$F40,$D40-SUM($G40:J40),0))</f>
        <v>66650.504573215963</v>
      </c>
      <c r="L40" s="10">
        <f>IF(AND($F40&gt;L$10,$E40&gt;0),$D40/$E40,IF(L$10=$F40,$D40-SUM($G40:K40),0))</f>
        <v>66650.504573215963</v>
      </c>
      <c r="M40" s="10">
        <f>IF(AND($F40&gt;M$10,$E40&gt;0),$D40/$E40,IF(M$10=$F40,$D40-SUM($G40:L40),0))</f>
        <v>66650.504573215963</v>
      </c>
      <c r="O40" s="10">
        <f>I40*PRODUCT($O$17:O$17)</f>
        <v>67250.359114374907</v>
      </c>
      <c r="P40" s="10">
        <f>J40*PRODUCT($O$17:P$17)</f>
        <v>67855.612346404261</v>
      </c>
      <c r="Q40" s="10">
        <f>K40*PRODUCT($O$17:Q$17)</f>
        <v>68466.312857521887</v>
      </c>
      <c r="R40" s="10">
        <f>L40*PRODUCT($O$17:R$17)</f>
        <v>69082.509673239576</v>
      </c>
      <c r="S40" s="10">
        <f>M40*PRODUCT($O$17:S$17)</f>
        <v>69704.25226029873</v>
      </c>
      <c r="U40" s="10">
        <f t="shared" si="3"/>
        <v>1378632.3618446854</v>
      </c>
      <c r="V40" s="10">
        <f t="shared" si="6"/>
        <v>1323184.4407548832</v>
      </c>
      <c r="W40" s="10">
        <f t="shared" si="4"/>
        <v>1266626.7878641551</v>
      </c>
      <c r="X40" s="10">
        <f t="shared" si="4"/>
        <v>1208943.9192816927</v>
      </c>
      <c r="Y40" s="10">
        <f t="shared" si="4"/>
        <v>1150120.1622949291</v>
      </c>
    </row>
    <row r="41" spans="2:25" x14ac:dyDescent="0.2">
      <c r="B41" s="29">
        <f>'3) Input geactiveerde inflatie'!B28</f>
        <v>16</v>
      </c>
      <c r="C41" s="29">
        <f>'3) Input geactiveerde inflatie'!D28</f>
        <v>33235.090818881115</v>
      </c>
      <c r="D41" s="10">
        <f t="shared" si="5"/>
        <v>16617.545409440558</v>
      </c>
      <c r="E41" s="39">
        <f>'3) Input geactiveerde inflatie'!E28</f>
        <v>11.5</v>
      </c>
      <c r="F41" s="51">
        <f>'3) Input geactiveerde inflatie'!F28</f>
        <v>2033</v>
      </c>
      <c r="H41" s="53"/>
      <c r="I41" s="10">
        <f>IF(AND($F41&gt;I$10,$E41&gt;0),$D41/$E41,IF(I$10=$F41,$D41-SUM($G41:G41),0))</f>
        <v>1445.003948647005</v>
      </c>
      <c r="J41" s="10">
        <f>IF(AND($F41&gt;J$10,$E41&gt;0),$D41/$E41,IF(J$10=$F41,$D41-SUM($G41:I41),0))</f>
        <v>1445.003948647005</v>
      </c>
      <c r="K41" s="10">
        <f>IF(AND($F41&gt;K$10,$E41&gt;0),$D41/$E41,IF(K$10=$F41,$D41-SUM($G41:J41),0))</f>
        <v>1445.003948647005</v>
      </c>
      <c r="L41" s="10">
        <f>IF(AND($F41&gt;L$10,$E41&gt;0),$D41/$E41,IF(L$10=$F41,$D41-SUM($G41:K41),0))</f>
        <v>1445.003948647005</v>
      </c>
      <c r="M41" s="10">
        <f>IF(AND($F41&gt;M$10,$E41&gt;0),$D41/$E41,IF(M$10=$F41,$D41-SUM($G41:L41),0))</f>
        <v>1445.003948647005</v>
      </c>
      <c r="O41" s="10">
        <f>I41*PRODUCT($O$17:O$17)</f>
        <v>1458.008984184828</v>
      </c>
      <c r="P41" s="10">
        <f>J41*PRODUCT($O$17:P$17)</f>
        <v>1471.1310650424912</v>
      </c>
      <c r="Q41" s="10">
        <f>K41*PRODUCT($O$17:Q$17)</f>
        <v>1484.3712446278735</v>
      </c>
      <c r="R41" s="10">
        <f>L41*PRODUCT($O$17:R$17)</f>
        <v>1497.730585829524</v>
      </c>
      <c r="S41" s="10">
        <f>M41*PRODUCT($O$17:S$17)</f>
        <v>1511.2101611019896</v>
      </c>
      <c r="U41" s="10">
        <f t="shared" si="3"/>
        <v>15309.094333940695</v>
      </c>
      <c r="V41" s="10">
        <f t="shared" si="6"/>
        <v>13975.745117903669</v>
      </c>
      <c r="W41" s="10">
        <f t="shared" si="4"/>
        <v>12617.155579336928</v>
      </c>
      <c r="X41" s="10">
        <f t="shared" si="4"/>
        <v>11232.979393721434</v>
      </c>
      <c r="Y41" s="10">
        <f t="shared" si="4"/>
        <v>9822.8660471629373</v>
      </c>
    </row>
    <row r="42" spans="2:25" x14ac:dyDescent="0.2">
      <c r="B42" s="29">
        <f>'3) Input geactiveerde inflatie'!B29</f>
        <v>17</v>
      </c>
      <c r="C42" s="29">
        <f>'3) Input geactiveerde inflatie'!D29</f>
        <v>130907.93673161435</v>
      </c>
      <c r="D42" s="10">
        <f t="shared" si="5"/>
        <v>65453.968365807174</v>
      </c>
      <c r="E42" s="39">
        <f>'3) Input geactiveerde inflatie'!E29</f>
        <v>6.5</v>
      </c>
      <c r="F42" s="51">
        <f>'3) Input geactiveerde inflatie'!F29</f>
        <v>2028</v>
      </c>
      <c r="H42" s="53"/>
      <c r="I42" s="10">
        <f>IF(AND($F42&gt;I$10,$E42&gt;0),$D42/$E42,IF(I$10=$F42,$D42-SUM($G42:G42),0))</f>
        <v>10069.841287047257</v>
      </c>
      <c r="J42" s="10">
        <f>IF(AND($F42&gt;J$10,$E42&gt;0),$D42/$E42,IF(J$10=$F42,$D42-SUM($G42:I42),0))</f>
        <v>10069.841287047257</v>
      </c>
      <c r="K42" s="10">
        <f>IF(AND($F42&gt;K$10,$E42&gt;0),$D42/$E42,IF(K$10=$F42,$D42-SUM($G42:J42),0))</f>
        <v>10069.841287047257</v>
      </c>
      <c r="L42" s="10">
        <f>IF(AND($F42&gt;L$10,$E42&gt;0),$D42/$E42,IF(L$10=$F42,$D42-SUM($G42:K42),0))</f>
        <v>10069.841287047257</v>
      </c>
      <c r="M42" s="10">
        <f>IF(AND($F42&gt;M$10,$E42&gt;0),$D42/$E42,IF(M$10=$F42,$D42-SUM($G42:L42),0))</f>
        <v>10069.841287047257</v>
      </c>
      <c r="O42" s="10">
        <f>I42*PRODUCT($O$17:O$17)</f>
        <v>10160.46985863068</v>
      </c>
      <c r="P42" s="10">
        <f>J42*PRODUCT($O$17:P$17)</f>
        <v>10251.914087358356</v>
      </c>
      <c r="Q42" s="10">
        <f>K42*PRODUCT($O$17:Q$17)</f>
        <v>10344.18131414458</v>
      </c>
      <c r="R42" s="10">
        <f>L42*PRODUCT($O$17:R$17)</f>
        <v>10437.278945971879</v>
      </c>
      <c r="S42" s="10">
        <f>M42*PRODUCT($O$17:S$17)</f>
        <v>10531.214456485624</v>
      </c>
      <c r="U42" s="10">
        <f t="shared" si="3"/>
        <v>55882.584222468751</v>
      </c>
      <c r="V42" s="10">
        <f t="shared" si="6"/>
        <v>46133.61339311261</v>
      </c>
      <c r="W42" s="10">
        <f t="shared" si="6"/>
        <v>36204.63459950604</v>
      </c>
      <c r="X42" s="10">
        <f t="shared" si="6"/>
        <v>26093.197364929714</v>
      </c>
      <c r="Y42" s="10">
        <f t="shared" si="6"/>
        <v>15796.821684728453</v>
      </c>
    </row>
    <row r="43" spans="2:25" x14ac:dyDescent="0.2">
      <c r="B43" s="29">
        <f>'3) Input geactiveerde inflatie'!B30</f>
        <v>18</v>
      </c>
      <c r="C43" s="29">
        <f>'3) Input geactiveerde inflatie'!D30</f>
        <v>2.1351584691241294E-10</v>
      </c>
      <c r="D43" s="10">
        <f t="shared" si="5"/>
        <v>1.0675792345620647E-10</v>
      </c>
      <c r="E43" s="39">
        <f>'3) Input geactiveerde inflatie'!E30</f>
        <v>0</v>
      </c>
      <c r="F43" s="51">
        <f>'3) Input geactiveerde inflatie'!F30</f>
        <v>2013</v>
      </c>
      <c r="H43" s="53"/>
      <c r="I43" s="10">
        <f>IF(AND($F43&gt;I$10,$E43&gt;0),$D43/$E43,IF(I$10=$F43,$D43-SUM($G43:G43),0))</f>
        <v>0</v>
      </c>
      <c r="J43" s="10">
        <f>IF(AND($F43&gt;J$10,$E43&gt;0),$D43/$E43,IF(J$10=$F43,$D43-SUM($G43:I43),0))</f>
        <v>0</v>
      </c>
      <c r="K43" s="10">
        <f>IF(AND($F43&gt;K$10,$E43&gt;0),$D43/$E43,IF(K$10=$F43,$D43-SUM($G43:J43),0))</f>
        <v>0</v>
      </c>
      <c r="L43" s="10">
        <f>IF(AND($F43&gt;L$10,$E43&gt;0),$D43/$E43,IF(L$10=$F43,$D43-SUM($G43:K43),0))</f>
        <v>0</v>
      </c>
      <c r="M43" s="10">
        <f>IF(AND($F43&gt;M$10,$E43&gt;0),$D43/$E43,IF(M$10=$F43,$D43-SUM($G43:L43),0))</f>
        <v>0</v>
      </c>
      <c r="O43" s="10">
        <f>I43*PRODUCT($O$17:O$17)</f>
        <v>0</v>
      </c>
      <c r="P43" s="10">
        <f>J43*PRODUCT($O$17:P$17)</f>
        <v>0</v>
      </c>
      <c r="Q43" s="10">
        <f>K43*PRODUCT($O$17:Q$17)</f>
        <v>0</v>
      </c>
      <c r="R43" s="10">
        <f>L43*PRODUCT($O$17:R$17)</f>
        <v>0</v>
      </c>
      <c r="S43" s="10">
        <f>M43*PRODUCT($O$17:S$17)</f>
        <v>0</v>
      </c>
      <c r="U43" s="10">
        <f t="shared" si="3"/>
        <v>1.0771874476731232E-10</v>
      </c>
      <c r="V43" s="10">
        <f t="shared" ref="V43:Y58" si="7">U43*P$17-P43</f>
        <v>1.0868821347021812E-10</v>
      </c>
      <c r="W43" s="10">
        <f t="shared" si="7"/>
        <v>1.0966640739145008E-10</v>
      </c>
      <c r="X43" s="10">
        <f t="shared" si="7"/>
        <v>1.1065340505797312E-10</v>
      </c>
      <c r="Y43" s="10">
        <f t="shared" si="7"/>
        <v>1.1164928570349486E-10</v>
      </c>
    </row>
    <row r="44" spans="2:25" x14ac:dyDescent="0.2">
      <c r="B44" s="29">
        <f>'3) Input geactiveerde inflatie'!B31</f>
        <v>19</v>
      </c>
      <c r="C44" s="29">
        <f>'3) Input geactiveerde inflatie'!D31</f>
        <v>-3.4627415346703949E-9</v>
      </c>
      <c r="D44" s="10">
        <f t="shared" si="5"/>
        <v>-1.7313707673351974E-9</v>
      </c>
      <c r="E44" s="39">
        <f>'3) Input geactiveerde inflatie'!E31</f>
        <v>0</v>
      </c>
      <c r="F44" s="51">
        <f>'3) Input geactiveerde inflatie'!F31</f>
        <v>2011</v>
      </c>
      <c r="H44" s="53"/>
      <c r="I44" s="10">
        <f>IF(AND($F44&gt;I$10,$E44&gt;0),$D44/$E44,IF(I$10=$F44,$D44-SUM($G44:G44),0))</f>
        <v>0</v>
      </c>
      <c r="J44" s="10">
        <f>IF(AND($F44&gt;J$10,$E44&gt;0),$D44/$E44,IF(J$10=$F44,$D44-SUM($G44:I44),0))</f>
        <v>0</v>
      </c>
      <c r="K44" s="10">
        <f>IF(AND($F44&gt;K$10,$E44&gt;0),$D44/$E44,IF(K$10=$F44,$D44-SUM($G44:J44),0))</f>
        <v>0</v>
      </c>
      <c r="L44" s="10">
        <f>IF(AND($F44&gt;L$10,$E44&gt;0),$D44/$E44,IF(L$10=$F44,$D44-SUM($G44:K44),0))</f>
        <v>0</v>
      </c>
      <c r="M44" s="10">
        <f>IF(AND($F44&gt;M$10,$E44&gt;0),$D44/$E44,IF(M$10=$F44,$D44-SUM($G44:L44),0))</f>
        <v>0</v>
      </c>
      <c r="O44" s="10">
        <f>I44*PRODUCT($O$17:O$17)</f>
        <v>0</v>
      </c>
      <c r="P44" s="10">
        <f>J44*PRODUCT($O$17:P$17)</f>
        <v>0</v>
      </c>
      <c r="Q44" s="10">
        <f>K44*PRODUCT($O$17:Q$17)</f>
        <v>0</v>
      </c>
      <c r="R44" s="10">
        <f>L44*PRODUCT($O$17:R$17)</f>
        <v>0</v>
      </c>
      <c r="S44" s="10">
        <f>M44*PRODUCT($O$17:S$17)</f>
        <v>0</v>
      </c>
      <c r="U44" s="10">
        <f t="shared" si="3"/>
        <v>-1.7469531042412141E-9</v>
      </c>
      <c r="V44" s="10">
        <f t="shared" si="7"/>
        <v>-1.7626756821793849E-9</v>
      </c>
      <c r="W44" s="10">
        <f t="shared" si="7"/>
        <v>-1.7785397633189992E-9</v>
      </c>
      <c r="X44" s="10">
        <f t="shared" si="7"/>
        <v>-1.7945466211888701E-9</v>
      </c>
      <c r="Y44" s="10">
        <f t="shared" si="7"/>
        <v>-1.8106975407795697E-9</v>
      </c>
    </row>
    <row r="45" spans="2:25" x14ac:dyDescent="0.2">
      <c r="B45" s="29">
        <f>'3) Input geactiveerde inflatie'!B32</f>
        <v>20</v>
      </c>
      <c r="C45" s="29">
        <f>'3) Input geactiveerde inflatie'!D32</f>
        <v>135043.66688030725</v>
      </c>
      <c r="D45" s="10">
        <f t="shared" si="5"/>
        <v>67521.833440153627</v>
      </c>
      <c r="E45" s="39">
        <f>'3) Input geactiveerde inflatie'!E32</f>
        <v>0</v>
      </c>
      <c r="F45" s="51">
        <f>'3) Input geactiveerde inflatie'!F32</f>
        <v>2011</v>
      </c>
      <c r="H45" s="53"/>
      <c r="I45" s="10">
        <f>IF(AND($F45&gt;I$10,$E45&gt;0),$D45/$E45,IF(I$10=$F45,$D45-SUM($G45:G45),0))</f>
        <v>0</v>
      </c>
      <c r="J45" s="10">
        <f>IF(AND($F45&gt;J$10,$E45&gt;0),$D45/$E45,IF(J$10=$F45,$D45-SUM($G45:I45),0))</f>
        <v>0</v>
      </c>
      <c r="K45" s="10">
        <f>IF(AND($F45&gt;K$10,$E45&gt;0),$D45/$E45,IF(K$10=$F45,$D45-SUM($G45:J45),0))</f>
        <v>0</v>
      </c>
      <c r="L45" s="10">
        <f>IF(AND($F45&gt;L$10,$E45&gt;0),$D45/$E45,IF(L$10=$F45,$D45-SUM($G45:K45),0))</f>
        <v>0</v>
      </c>
      <c r="M45" s="10">
        <f>IF(AND($F45&gt;M$10,$E45&gt;0),$D45/$E45,IF(M$10=$F45,$D45-SUM($G45:L45),0))</f>
        <v>0</v>
      </c>
      <c r="O45" s="10">
        <f>I45*PRODUCT($O$17:O$17)</f>
        <v>0</v>
      </c>
      <c r="P45" s="10">
        <f>J45*PRODUCT($O$17:P$17)</f>
        <v>0</v>
      </c>
      <c r="Q45" s="10">
        <f>K45*PRODUCT($O$17:Q$17)</f>
        <v>0</v>
      </c>
      <c r="R45" s="10">
        <f>L45*PRODUCT($O$17:R$17)</f>
        <v>0</v>
      </c>
      <c r="S45" s="10">
        <f>M45*PRODUCT($O$17:S$17)</f>
        <v>0</v>
      </c>
      <c r="U45" s="10">
        <f t="shared" si="3"/>
        <v>68129.529941115004</v>
      </c>
      <c r="V45" s="10">
        <f t="shared" si="7"/>
        <v>68742.695710585031</v>
      </c>
      <c r="W45" s="10">
        <f t="shared" si="7"/>
        <v>69361.379971980292</v>
      </c>
      <c r="X45" s="10">
        <f t="shared" si="7"/>
        <v>69985.632391728112</v>
      </c>
      <c r="Y45" s="10">
        <f t="shared" si="7"/>
        <v>70615.503083253658</v>
      </c>
    </row>
    <row r="46" spans="2:25" x14ac:dyDescent="0.2">
      <c r="B46" s="29">
        <f>'3) Input geactiveerde inflatie'!B33</f>
        <v>21</v>
      </c>
      <c r="C46" s="29">
        <f>'3) Input geactiveerde inflatie'!D33</f>
        <v>5732212.8170948923</v>
      </c>
      <c r="D46" s="10">
        <f t="shared" si="5"/>
        <v>2866106.4085474461</v>
      </c>
      <c r="E46" s="39">
        <f>'3) Input geactiveerde inflatie'!E33</f>
        <v>32.5</v>
      </c>
      <c r="F46" s="51">
        <f>'3) Input geactiveerde inflatie'!F33</f>
        <v>2054</v>
      </c>
      <c r="H46" s="53"/>
      <c r="I46" s="10">
        <f>IF(AND($F46&gt;I$10,$E46&gt;0),$D46/$E46,IF(I$10=$F46,$D46-SUM($G46:G46),0))</f>
        <v>88187.88949376758</v>
      </c>
      <c r="J46" s="10">
        <f>IF(AND($F46&gt;J$10,$E46&gt;0),$D46/$E46,IF(J$10=$F46,$D46-SUM($G46:I46),0))</f>
        <v>88187.88949376758</v>
      </c>
      <c r="K46" s="10">
        <f>IF(AND($F46&gt;K$10,$E46&gt;0),$D46/$E46,IF(K$10=$F46,$D46-SUM($G46:J46),0))</f>
        <v>88187.88949376758</v>
      </c>
      <c r="L46" s="10">
        <f>IF(AND($F46&gt;L$10,$E46&gt;0),$D46/$E46,IF(L$10=$F46,$D46-SUM($G46:K46),0))</f>
        <v>88187.88949376758</v>
      </c>
      <c r="M46" s="10">
        <f>IF(AND($F46&gt;M$10,$E46&gt;0),$D46/$E46,IF(M$10=$F46,$D46-SUM($G46:L46),0))</f>
        <v>88187.88949376758</v>
      </c>
      <c r="O46" s="10">
        <f>I46*PRODUCT($O$17:O$17)</f>
        <v>88981.580499211472</v>
      </c>
      <c r="P46" s="10">
        <f>J46*PRODUCT($O$17:P$17)</f>
        <v>89782.41472370438</v>
      </c>
      <c r="Q46" s="10">
        <f>K46*PRODUCT($O$17:Q$17)</f>
        <v>90590.456456217697</v>
      </c>
      <c r="R46" s="10">
        <f>L46*PRODUCT($O$17:R$17)</f>
        <v>91405.77056432364</v>
      </c>
      <c r="S46" s="10">
        <f>M46*PRODUCT($O$17:S$17)</f>
        <v>92228.422499402543</v>
      </c>
      <c r="U46" s="10">
        <f t="shared" si="3"/>
        <v>2802919.7857251614</v>
      </c>
      <c r="V46" s="10">
        <f t="shared" si="7"/>
        <v>2738363.6490729828</v>
      </c>
      <c r="W46" s="10">
        <f t="shared" si="7"/>
        <v>2672418.4654584215</v>
      </c>
      <c r="X46" s="10">
        <f t="shared" si="7"/>
        <v>2605064.4610832231</v>
      </c>
      <c r="Y46" s="10">
        <f t="shared" si="7"/>
        <v>2536281.6187335695</v>
      </c>
    </row>
    <row r="47" spans="2:25" x14ac:dyDescent="0.2">
      <c r="B47" s="29">
        <f>'3) Input geactiveerde inflatie'!B34</f>
        <v>22</v>
      </c>
      <c r="C47" s="29">
        <f>'3) Input geactiveerde inflatie'!D34</f>
        <v>3113832.7868656535</v>
      </c>
      <c r="D47" s="10">
        <f t="shared" si="5"/>
        <v>1556916.3934328267</v>
      </c>
      <c r="E47" s="39">
        <f>'3) Input geactiveerde inflatie'!E34</f>
        <v>22.5</v>
      </c>
      <c r="F47" s="51">
        <f>'3) Input geactiveerde inflatie'!F34</f>
        <v>2044</v>
      </c>
      <c r="H47" s="53"/>
      <c r="I47" s="10">
        <f>IF(AND($F47&gt;I$10,$E47&gt;0),$D47/$E47,IF(I$10=$F47,$D47-SUM($G47:G47),0))</f>
        <v>69196.284152570079</v>
      </c>
      <c r="J47" s="10">
        <f>IF(AND($F47&gt;J$10,$E47&gt;0),$D47/$E47,IF(J$10=$F47,$D47-SUM($G47:I47),0))</f>
        <v>69196.284152570079</v>
      </c>
      <c r="K47" s="10">
        <f>IF(AND($F47&gt;K$10,$E47&gt;0),$D47/$E47,IF(K$10=$F47,$D47-SUM($G47:J47),0))</f>
        <v>69196.284152570079</v>
      </c>
      <c r="L47" s="10">
        <f>IF(AND($F47&gt;L$10,$E47&gt;0),$D47/$E47,IF(L$10=$F47,$D47-SUM($G47:K47),0))</f>
        <v>69196.284152570079</v>
      </c>
      <c r="M47" s="10">
        <f>IF(AND($F47&gt;M$10,$E47&gt;0),$D47/$E47,IF(M$10=$F47,$D47-SUM($G47:L47),0))</f>
        <v>69196.284152570079</v>
      </c>
      <c r="O47" s="10">
        <f>I47*PRODUCT($O$17:O$17)</f>
        <v>69819.0507099432</v>
      </c>
      <c r="P47" s="10">
        <f>J47*PRODUCT($O$17:P$17)</f>
        <v>70447.42216633269</v>
      </c>
      <c r="Q47" s="10">
        <f>K47*PRODUCT($O$17:Q$17)</f>
        <v>71081.448965829666</v>
      </c>
      <c r="R47" s="10">
        <f>L47*PRODUCT($O$17:R$17)</f>
        <v>71721.182006522125</v>
      </c>
      <c r="S47" s="10">
        <f>M47*PRODUCT($O$17:S$17)</f>
        <v>72366.672644580816</v>
      </c>
      <c r="U47" s="10">
        <f t="shared" si="3"/>
        <v>1501109.5902637788</v>
      </c>
      <c r="V47" s="10">
        <f t="shared" si="7"/>
        <v>1444172.15440982</v>
      </c>
      <c r="W47" s="10">
        <f t="shared" si="7"/>
        <v>1386088.2548336787</v>
      </c>
      <c r="X47" s="10">
        <f t="shared" si="7"/>
        <v>1326841.8671206597</v>
      </c>
      <c r="Y47" s="10">
        <f t="shared" si="7"/>
        <v>1266416.7712801648</v>
      </c>
    </row>
    <row r="48" spans="2:25" x14ac:dyDescent="0.2">
      <c r="B48" s="29">
        <f>'3) Input geactiveerde inflatie'!B35</f>
        <v>23</v>
      </c>
      <c r="C48" s="29">
        <f>'3) Input geactiveerde inflatie'!D35</f>
        <v>274773.50033956172</v>
      </c>
      <c r="D48" s="10">
        <f t="shared" si="5"/>
        <v>137386.75016978086</v>
      </c>
      <c r="E48" s="39">
        <f>'3) Input geactiveerde inflatie'!E35</f>
        <v>12.5</v>
      </c>
      <c r="F48" s="51">
        <f>'3) Input geactiveerde inflatie'!F35</f>
        <v>2034</v>
      </c>
      <c r="H48" s="53"/>
      <c r="I48" s="10">
        <f>IF(AND($F48&gt;I$10,$E48&gt;0),$D48/$E48,IF(I$10=$F48,$D48-SUM($G48:G48),0))</f>
        <v>10990.940013582469</v>
      </c>
      <c r="J48" s="10">
        <f>IF(AND($F48&gt;J$10,$E48&gt;0),$D48/$E48,IF(J$10=$F48,$D48-SUM($G48:I48),0))</f>
        <v>10990.940013582469</v>
      </c>
      <c r="K48" s="10">
        <f>IF(AND($F48&gt;K$10,$E48&gt;0),$D48/$E48,IF(K$10=$F48,$D48-SUM($G48:J48),0))</f>
        <v>10990.940013582469</v>
      </c>
      <c r="L48" s="10">
        <f>IF(AND($F48&gt;L$10,$E48&gt;0),$D48/$E48,IF(L$10=$F48,$D48-SUM($G48:K48),0))</f>
        <v>10990.940013582469</v>
      </c>
      <c r="M48" s="10">
        <f>IF(AND($F48&gt;M$10,$E48&gt;0),$D48/$E48,IF(M$10=$F48,$D48-SUM($G48:L48),0))</f>
        <v>10990.940013582469</v>
      </c>
      <c r="O48" s="10">
        <f>I48*PRODUCT($O$17:O$17)</f>
        <v>11089.858473704709</v>
      </c>
      <c r="P48" s="10">
        <f>J48*PRODUCT($O$17:P$17)</f>
        <v>11189.667199968051</v>
      </c>
      <c r="Q48" s="10">
        <f>K48*PRODUCT($O$17:Q$17)</f>
        <v>11290.374204767762</v>
      </c>
      <c r="R48" s="10">
        <f>L48*PRODUCT($O$17:R$17)</f>
        <v>11391.987572610669</v>
      </c>
      <c r="S48" s="10">
        <f>M48*PRODUCT($O$17:S$17)</f>
        <v>11494.515460764165</v>
      </c>
      <c r="U48" s="10">
        <f t="shared" si="3"/>
        <v>127533.37244760418</v>
      </c>
      <c r="V48" s="10">
        <f t="shared" si="7"/>
        <v>117491.50559966455</v>
      </c>
      <c r="W48" s="10">
        <f t="shared" si="7"/>
        <v>107258.55494529376</v>
      </c>
      <c r="X48" s="10">
        <f t="shared" si="7"/>
        <v>96831.894367190718</v>
      </c>
      <c r="Y48" s="10">
        <f t="shared" si="7"/>
        <v>86208.865955731264</v>
      </c>
    </row>
    <row r="49" spans="2:25" x14ac:dyDescent="0.2">
      <c r="B49" s="29">
        <f>'3) Input geactiveerde inflatie'!B36</f>
        <v>24</v>
      </c>
      <c r="C49" s="29">
        <f>'3) Input geactiveerde inflatie'!D36</f>
        <v>37138.478977435094</v>
      </c>
      <c r="D49" s="10">
        <f t="shared" si="5"/>
        <v>18569.239488717547</v>
      </c>
      <c r="E49" s="39">
        <f>'3) Input geactiveerde inflatie'!E36</f>
        <v>7.5</v>
      </c>
      <c r="F49" s="51">
        <f>'3) Input geactiveerde inflatie'!F36</f>
        <v>2029</v>
      </c>
      <c r="H49" s="53"/>
      <c r="I49" s="10">
        <f>IF(AND($F49&gt;I$10,$E49&gt;0),$D49/$E49,IF(I$10=$F49,$D49-SUM($G49:G49),0))</f>
        <v>2475.898598495673</v>
      </c>
      <c r="J49" s="10">
        <f>IF(AND($F49&gt;J$10,$E49&gt;0),$D49/$E49,IF(J$10=$F49,$D49-SUM($G49:I49),0))</f>
        <v>2475.898598495673</v>
      </c>
      <c r="K49" s="10">
        <f>IF(AND($F49&gt;K$10,$E49&gt;0),$D49/$E49,IF(K$10=$F49,$D49-SUM($G49:J49),0))</f>
        <v>2475.898598495673</v>
      </c>
      <c r="L49" s="10">
        <f>IF(AND($F49&gt;L$10,$E49&gt;0),$D49/$E49,IF(L$10=$F49,$D49-SUM($G49:K49),0))</f>
        <v>2475.898598495673</v>
      </c>
      <c r="M49" s="10">
        <f>IF(AND($F49&gt;M$10,$E49&gt;0),$D49/$E49,IF(M$10=$F49,$D49-SUM($G49:L49),0))</f>
        <v>2475.898598495673</v>
      </c>
      <c r="O49" s="10">
        <f>I49*PRODUCT($O$17:O$17)</f>
        <v>2498.1816858821339</v>
      </c>
      <c r="P49" s="10">
        <f>J49*PRODUCT($O$17:P$17)</f>
        <v>2520.6653210550726</v>
      </c>
      <c r="Q49" s="10">
        <f>K49*PRODUCT($O$17:Q$17)</f>
        <v>2543.3513089445678</v>
      </c>
      <c r="R49" s="10">
        <f>L49*PRODUCT($O$17:R$17)</f>
        <v>2566.2414707250687</v>
      </c>
      <c r="S49" s="10">
        <f>M49*PRODUCT($O$17:S$17)</f>
        <v>2589.337643961594</v>
      </c>
      <c r="U49" s="10">
        <f t="shared" si="3"/>
        <v>16238.180958233868</v>
      </c>
      <c r="V49" s="10">
        <f t="shared" si="7"/>
        <v>13863.6592658029</v>
      </c>
      <c r="W49" s="10">
        <f t="shared" si="7"/>
        <v>11445.080890250558</v>
      </c>
      <c r="X49" s="10">
        <f t="shared" si="7"/>
        <v>8981.8451475377442</v>
      </c>
      <c r="Y49" s="10">
        <f t="shared" si="7"/>
        <v>6473.3441099039892</v>
      </c>
    </row>
    <row r="50" spans="2:25" x14ac:dyDescent="0.2">
      <c r="B50" s="29">
        <f>'3) Input geactiveerde inflatie'!B37</f>
        <v>25</v>
      </c>
      <c r="C50" s="29">
        <f>'3) Input geactiveerde inflatie'!D37</f>
        <v>2.3932102827443475E-10</v>
      </c>
      <c r="D50" s="10">
        <f t="shared" si="5"/>
        <v>1.1966051413721738E-10</v>
      </c>
      <c r="E50" s="39">
        <f>'3) Input geactiveerde inflatie'!E37</f>
        <v>0</v>
      </c>
      <c r="F50" s="51">
        <f>'3) Input geactiveerde inflatie'!F37</f>
        <v>2014</v>
      </c>
      <c r="H50" s="53"/>
      <c r="I50" s="10">
        <f>IF(AND($F50&gt;I$10,$E50&gt;0),$D50/$E50,IF(I$10=$F50,$D50-SUM($G50:G50),0))</f>
        <v>0</v>
      </c>
      <c r="J50" s="10">
        <f>IF(AND($F50&gt;J$10,$E50&gt;0),$D50/$E50,IF(J$10=$F50,$D50-SUM($G50:I50),0))</f>
        <v>0</v>
      </c>
      <c r="K50" s="10">
        <f>IF(AND($F50&gt;K$10,$E50&gt;0),$D50/$E50,IF(K$10=$F50,$D50-SUM($G50:J50),0))</f>
        <v>0</v>
      </c>
      <c r="L50" s="10">
        <f>IF(AND($F50&gt;L$10,$E50&gt;0),$D50/$E50,IF(L$10=$F50,$D50-SUM($G50:K50),0))</f>
        <v>0</v>
      </c>
      <c r="M50" s="10">
        <f>IF(AND($F50&gt;M$10,$E50&gt;0),$D50/$E50,IF(M$10=$F50,$D50-SUM($G50:L50),0))</f>
        <v>0</v>
      </c>
      <c r="O50" s="10">
        <f>I50*PRODUCT($O$17:O$17)</f>
        <v>0</v>
      </c>
      <c r="P50" s="10">
        <f>J50*PRODUCT($O$17:P$17)</f>
        <v>0</v>
      </c>
      <c r="Q50" s="10">
        <f>K50*PRODUCT($O$17:Q$17)</f>
        <v>0</v>
      </c>
      <c r="R50" s="10">
        <f>L50*PRODUCT($O$17:R$17)</f>
        <v>0</v>
      </c>
      <c r="S50" s="10">
        <f>M50*PRODUCT($O$17:S$17)</f>
        <v>0</v>
      </c>
      <c r="U50" s="10">
        <f t="shared" si="3"/>
        <v>1.2073745876445231E-10</v>
      </c>
      <c r="V50" s="10">
        <f t="shared" si="7"/>
        <v>1.2182409589333236E-10</v>
      </c>
      <c r="W50" s="10">
        <f t="shared" si="7"/>
        <v>1.2292051275637234E-10</v>
      </c>
      <c r="X50" s="10">
        <f t="shared" si="7"/>
        <v>1.2402679737117969E-10</v>
      </c>
      <c r="Y50" s="10">
        <f t="shared" si="7"/>
        <v>1.2514303854752029E-10</v>
      </c>
    </row>
    <row r="51" spans="2:25" x14ac:dyDescent="0.2">
      <c r="B51" s="29">
        <f>'3) Input geactiveerde inflatie'!B38</f>
        <v>26</v>
      </c>
      <c r="C51" s="29">
        <f>'3) Input geactiveerde inflatie'!D38</f>
        <v>2.2369131360919867E-9</v>
      </c>
      <c r="D51" s="10">
        <f t="shared" si="5"/>
        <v>1.1184565680459933E-9</v>
      </c>
      <c r="E51" s="39">
        <f>'3) Input geactiveerde inflatie'!E38</f>
        <v>0</v>
      </c>
      <c r="F51" s="51">
        <f>'3) Input geactiveerde inflatie'!F38</f>
        <v>2011</v>
      </c>
      <c r="H51" s="53"/>
      <c r="I51" s="10">
        <f>IF(AND($F51&gt;I$10,$E51&gt;0),$D51/$E51,IF(I$10=$F51,$D51-SUM($G51:G51),0))</f>
        <v>0</v>
      </c>
      <c r="J51" s="10">
        <f>IF(AND($F51&gt;J$10,$E51&gt;0),$D51/$E51,IF(J$10=$F51,$D51-SUM($G51:I51),0))</f>
        <v>0</v>
      </c>
      <c r="K51" s="10">
        <f>IF(AND($F51&gt;K$10,$E51&gt;0),$D51/$E51,IF(K$10=$F51,$D51-SUM($G51:J51),0))</f>
        <v>0</v>
      </c>
      <c r="L51" s="10">
        <f>IF(AND($F51&gt;L$10,$E51&gt;0),$D51/$E51,IF(L$10=$F51,$D51-SUM($G51:K51),0))</f>
        <v>0</v>
      </c>
      <c r="M51" s="10">
        <f>IF(AND($F51&gt;M$10,$E51&gt;0),$D51/$E51,IF(M$10=$F51,$D51-SUM($G51:L51),0))</f>
        <v>0</v>
      </c>
      <c r="O51" s="10">
        <f>I51*PRODUCT($O$17:O$17)</f>
        <v>0</v>
      </c>
      <c r="P51" s="10">
        <f>J51*PRODUCT($O$17:P$17)</f>
        <v>0</v>
      </c>
      <c r="Q51" s="10">
        <f>K51*PRODUCT($O$17:Q$17)</f>
        <v>0</v>
      </c>
      <c r="R51" s="10">
        <f>L51*PRODUCT($O$17:R$17)</f>
        <v>0</v>
      </c>
      <c r="S51" s="10">
        <f>M51*PRODUCT($O$17:S$17)</f>
        <v>0</v>
      </c>
      <c r="U51" s="10">
        <f t="shared" si="3"/>
        <v>1.1285226771584072E-9</v>
      </c>
      <c r="V51" s="10">
        <f t="shared" si="7"/>
        <v>1.1386793812528328E-9</v>
      </c>
      <c r="W51" s="10">
        <f t="shared" si="7"/>
        <v>1.1489274956841081E-9</v>
      </c>
      <c r="X51" s="10">
        <f t="shared" si="7"/>
        <v>1.1592678431452649E-9</v>
      </c>
      <c r="Y51" s="10">
        <f t="shared" si="7"/>
        <v>1.1697012537335721E-9</v>
      </c>
    </row>
    <row r="52" spans="2:25" x14ac:dyDescent="0.2">
      <c r="B52" s="29">
        <f>'3) Input geactiveerde inflatie'!B39</f>
        <v>27</v>
      </c>
      <c r="C52" s="29">
        <f>'3) Input geactiveerde inflatie'!D39</f>
        <v>-9.1167491967493941E-12</v>
      </c>
      <c r="D52" s="10">
        <f t="shared" si="5"/>
        <v>-4.5583745983746971E-12</v>
      </c>
      <c r="E52" s="39">
        <f>'3) Input geactiveerde inflatie'!E39</f>
        <v>0</v>
      </c>
      <c r="F52" s="51">
        <f>'3) Input geactiveerde inflatie'!F39</f>
        <v>2011</v>
      </c>
      <c r="H52" s="53"/>
      <c r="I52" s="10">
        <f>IF(AND($F52&gt;I$10,$E52&gt;0),$D52/$E52,IF(I$10=$F52,$D52-SUM($G52:G52),0))</f>
        <v>0</v>
      </c>
      <c r="J52" s="10">
        <f>IF(AND($F52&gt;J$10,$E52&gt;0),$D52/$E52,IF(J$10=$F52,$D52-SUM($G52:I52),0))</f>
        <v>0</v>
      </c>
      <c r="K52" s="10">
        <f>IF(AND($F52&gt;K$10,$E52&gt;0),$D52/$E52,IF(K$10=$F52,$D52-SUM($G52:J52),0))</f>
        <v>0</v>
      </c>
      <c r="L52" s="10">
        <f>IF(AND($F52&gt;L$10,$E52&gt;0),$D52/$E52,IF(L$10=$F52,$D52-SUM($G52:K52),0))</f>
        <v>0</v>
      </c>
      <c r="M52" s="10">
        <f>IF(AND($F52&gt;M$10,$E52&gt;0),$D52/$E52,IF(M$10=$F52,$D52-SUM($G52:L52),0))</f>
        <v>0</v>
      </c>
      <c r="O52" s="10">
        <f>I52*PRODUCT($O$17:O$17)</f>
        <v>0</v>
      </c>
      <c r="P52" s="10">
        <f>J52*PRODUCT($O$17:P$17)</f>
        <v>0</v>
      </c>
      <c r="Q52" s="10">
        <f>K52*PRODUCT($O$17:Q$17)</f>
        <v>0</v>
      </c>
      <c r="R52" s="10">
        <f>L52*PRODUCT($O$17:R$17)</f>
        <v>0</v>
      </c>
      <c r="S52" s="10">
        <f>M52*PRODUCT($O$17:S$17)</f>
        <v>0</v>
      </c>
      <c r="U52" s="10">
        <f t="shared" si="3"/>
        <v>-4.5993999697600685E-12</v>
      </c>
      <c r="V52" s="10">
        <f t="shared" si="7"/>
        <v>-4.6407945694879086E-12</v>
      </c>
      <c r="W52" s="10">
        <f t="shared" si="7"/>
        <v>-4.6825617206132996E-12</v>
      </c>
      <c r="X52" s="10">
        <f t="shared" si="7"/>
        <v>-4.7247047760988192E-12</v>
      </c>
      <c r="Y52" s="10">
        <f t="shared" si="7"/>
        <v>-4.7672271190837082E-12</v>
      </c>
    </row>
    <row r="53" spans="2:25" x14ac:dyDescent="0.2">
      <c r="B53" s="29">
        <f>'3) Input geactiveerde inflatie'!B40</f>
        <v>28</v>
      </c>
      <c r="C53" s="29">
        <f>'3) Input geactiveerde inflatie'!D40</f>
        <v>12354.645695756699</v>
      </c>
      <c r="D53" s="10">
        <f t="shared" si="5"/>
        <v>6177.3228478783494</v>
      </c>
      <c r="E53" s="39">
        <f>'3) Input geactiveerde inflatie'!E40</f>
        <v>0</v>
      </c>
      <c r="F53" s="51">
        <f>'3) Input geactiveerde inflatie'!F40</f>
        <v>2011</v>
      </c>
      <c r="H53" s="53"/>
      <c r="I53" s="10">
        <f>IF(AND($F53&gt;I$10,$E53&gt;0),$D53/$E53,IF(I$10=$F53,$D53-SUM($G53:G53),0))</f>
        <v>0</v>
      </c>
      <c r="J53" s="10">
        <f>IF(AND($F53&gt;J$10,$E53&gt;0),$D53/$E53,IF(J$10=$F53,$D53-SUM($G53:I53),0))</f>
        <v>0</v>
      </c>
      <c r="K53" s="10">
        <f>IF(AND($F53&gt;K$10,$E53&gt;0),$D53/$E53,IF(K$10=$F53,$D53-SUM($G53:J53),0))</f>
        <v>0</v>
      </c>
      <c r="L53" s="10">
        <f>IF(AND($F53&gt;L$10,$E53&gt;0),$D53/$E53,IF(L$10=$F53,$D53-SUM($G53:K53),0))</f>
        <v>0</v>
      </c>
      <c r="M53" s="10">
        <f>IF(AND($F53&gt;M$10,$E53&gt;0),$D53/$E53,IF(M$10=$F53,$D53-SUM($G53:L53),0))</f>
        <v>0</v>
      </c>
      <c r="O53" s="10">
        <f>I53*PRODUCT($O$17:O$17)</f>
        <v>0</v>
      </c>
      <c r="P53" s="10">
        <f>J53*PRODUCT($O$17:P$17)</f>
        <v>0</v>
      </c>
      <c r="Q53" s="10">
        <f>K53*PRODUCT($O$17:Q$17)</f>
        <v>0</v>
      </c>
      <c r="R53" s="10">
        <f>L53*PRODUCT($O$17:R$17)</f>
        <v>0</v>
      </c>
      <c r="S53" s="10">
        <f>M53*PRODUCT($O$17:S$17)</f>
        <v>0</v>
      </c>
      <c r="U53" s="10">
        <f t="shared" si="3"/>
        <v>6232.9187535092542</v>
      </c>
      <c r="V53" s="10">
        <f t="shared" si="7"/>
        <v>6289.0150222908369</v>
      </c>
      <c r="W53" s="10">
        <f t="shared" si="7"/>
        <v>6345.616157491454</v>
      </c>
      <c r="X53" s="10">
        <f t="shared" si="7"/>
        <v>6402.7267029088762</v>
      </c>
      <c r="Y53" s="10">
        <f t="shared" si="7"/>
        <v>6460.3512432350553</v>
      </c>
    </row>
    <row r="54" spans="2:25" x14ac:dyDescent="0.2">
      <c r="B54" s="29">
        <f>'3) Input geactiveerde inflatie'!B41</f>
        <v>29</v>
      </c>
      <c r="C54" s="29">
        <f>'3) Input geactiveerde inflatie'!D41</f>
        <v>3871161.9598111063</v>
      </c>
      <c r="D54" s="10">
        <f t="shared" si="5"/>
        <v>1935580.9799055532</v>
      </c>
      <c r="E54" s="39">
        <f>'3) Input geactiveerde inflatie'!E41</f>
        <v>33.5</v>
      </c>
      <c r="F54" s="51">
        <f>'3) Input geactiveerde inflatie'!F41</f>
        <v>2055</v>
      </c>
      <c r="H54" s="53"/>
      <c r="I54" s="10">
        <f>IF(AND($F54&gt;I$10,$E54&gt;0),$D54/$E54,IF(I$10=$F54,$D54-SUM($G54:G54),0))</f>
        <v>57778.536713598602</v>
      </c>
      <c r="J54" s="10">
        <f>IF(AND($F54&gt;J$10,$E54&gt;0),$D54/$E54,IF(J$10=$F54,$D54-SUM($G54:I54),0))</f>
        <v>57778.536713598602</v>
      </c>
      <c r="K54" s="10">
        <f>IF(AND($F54&gt;K$10,$E54&gt;0),$D54/$E54,IF(K$10=$F54,$D54-SUM($G54:J54),0))</f>
        <v>57778.536713598602</v>
      </c>
      <c r="L54" s="10">
        <f>IF(AND($F54&gt;L$10,$E54&gt;0),$D54/$E54,IF(L$10=$F54,$D54-SUM($G54:K54),0))</f>
        <v>57778.536713598602</v>
      </c>
      <c r="M54" s="10">
        <f>IF(AND($F54&gt;M$10,$E54&gt;0),$D54/$E54,IF(M$10=$F54,$D54-SUM($G54:L54),0))</f>
        <v>57778.536713598602</v>
      </c>
      <c r="O54" s="10">
        <f>I54*PRODUCT($O$17:O$17)</f>
        <v>58298.543544020984</v>
      </c>
      <c r="P54" s="10">
        <f>J54*PRODUCT($O$17:P$17)</f>
        <v>58823.230435917169</v>
      </c>
      <c r="Q54" s="10">
        <f>K54*PRODUCT($O$17:Q$17)</f>
        <v>59352.63950984041</v>
      </c>
      <c r="R54" s="10">
        <f>L54*PRODUCT($O$17:R$17)</f>
        <v>59886.813265428966</v>
      </c>
      <c r="S54" s="10">
        <f>M54*PRODUCT($O$17:S$17)</f>
        <v>60425.794584817821</v>
      </c>
      <c r="U54" s="10">
        <f t="shared" si="3"/>
        <v>1894702.665180682</v>
      </c>
      <c r="V54" s="10">
        <f t="shared" si="7"/>
        <v>1852931.7587313908</v>
      </c>
      <c r="W54" s="10">
        <f t="shared" si="7"/>
        <v>1810255.5050501327</v>
      </c>
      <c r="X54" s="10">
        <f t="shared" si="7"/>
        <v>1766660.9913301549</v>
      </c>
      <c r="Y54" s="10">
        <f t="shared" si="7"/>
        <v>1722135.1456673085</v>
      </c>
    </row>
    <row r="55" spans="2:25" x14ac:dyDescent="0.2">
      <c r="B55" s="29">
        <f>'3) Input geactiveerde inflatie'!B42</f>
        <v>30</v>
      </c>
      <c r="C55" s="29">
        <f>'3) Input geactiveerde inflatie'!D42</f>
        <v>1385841.4272434711</v>
      </c>
      <c r="D55" s="10">
        <f t="shared" si="5"/>
        <v>692920.71362173557</v>
      </c>
      <c r="E55" s="39">
        <f>'3) Input geactiveerde inflatie'!E42</f>
        <v>23.5</v>
      </c>
      <c r="F55" s="51">
        <f>'3) Input geactiveerde inflatie'!F42</f>
        <v>2045</v>
      </c>
      <c r="H55" s="53"/>
      <c r="I55" s="10">
        <f>IF(AND($F55&gt;I$10,$E55&gt;0),$D55/$E55,IF(I$10=$F55,$D55-SUM($G55:G55),0))</f>
        <v>29485.987813690874</v>
      </c>
      <c r="J55" s="10">
        <f>IF(AND($F55&gt;J$10,$E55&gt;0),$D55/$E55,IF(J$10=$F55,$D55-SUM($G55:I55),0))</f>
        <v>29485.987813690874</v>
      </c>
      <c r="K55" s="10">
        <f>IF(AND($F55&gt;K$10,$E55&gt;0),$D55/$E55,IF(K$10=$F55,$D55-SUM($G55:J55),0))</f>
        <v>29485.987813690874</v>
      </c>
      <c r="L55" s="10">
        <f>IF(AND($F55&gt;L$10,$E55&gt;0),$D55/$E55,IF(L$10=$F55,$D55-SUM($G55:K55),0))</f>
        <v>29485.987813690874</v>
      </c>
      <c r="M55" s="10">
        <f>IF(AND($F55&gt;M$10,$E55&gt;0),$D55/$E55,IF(M$10=$F55,$D55-SUM($G55:L55),0))</f>
        <v>29485.987813690874</v>
      </c>
      <c r="O55" s="10">
        <f>I55*PRODUCT($O$17:O$17)</f>
        <v>29751.361704014089</v>
      </c>
      <c r="P55" s="10">
        <f>J55*PRODUCT($O$17:P$17)</f>
        <v>30019.12395935021</v>
      </c>
      <c r="Q55" s="10">
        <f>K55*PRODUCT($O$17:Q$17)</f>
        <v>30289.296074984359</v>
      </c>
      <c r="R55" s="10">
        <f>L55*PRODUCT($O$17:R$17)</f>
        <v>30561.899739659213</v>
      </c>
      <c r="S55" s="10">
        <f>M55*PRODUCT($O$17:S$17)</f>
        <v>30836.956837316146</v>
      </c>
      <c r="U55" s="10">
        <f t="shared" si="3"/>
        <v>669405.63834031695</v>
      </c>
      <c r="V55" s="10">
        <f t="shared" si="7"/>
        <v>645411.16512602952</v>
      </c>
      <c r="W55" s="10">
        <f t="shared" si="7"/>
        <v>620930.56953717931</v>
      </c>
      <c r="X55" s="10">
        <f t="shared" si="7"/>
        <v>595957.04492335476</v>
      </c>
      <c r="Y55" s="10">
        <f t="shared" si="7"/>
        <v>570483.70149034867</v>
      </c>
    </row>
    <row r="56" spans="2:25" x14ac:dyDescent="0.2">
      <c r="B56" s="29">
        <f>'3) Input geactiveerde inflatie'!B43</f>
        <v>31</v>
      </c>
      <c r="C56" s="29">
        <f>'3) Input geactiveerde inflatie'!D43</f>
        <v>302995.18734647497</v>
      </c>
      <c r="D56" s="10">
        <f t="shared" si="5"/>
        <v>151497.59367323748</v>
      </c>
      <c r="E56" s="39">
        <f>'3) Input geactiveerde inflatie'!E43</f>
        <v>13.5</v>
      </c>
      <c r="F56" s="51">
        <f>'3) Input geactiveerde inflatie'!F43</f>
        <v>2035</v>
      </c>
      <c r="H56" s="53"/>
      <c r="I56" s="10">
        <f>IF(AND($F56&gt;I$10,$E56&gt;0),$D56/$E56,IF(I$10=$F56,$D56-SUM($G56:G56),0))</f>
        <v>11222.04397579537</v>
      </c>
      <c r="J56" s="10">
        <f>IF(AND($F56&gt;J$10,$E56&gt;0),$D56/$E56,IF(J$10=$F56,$D56-SUM($G56:I56),0))</f>
        <v>11222.04397579537</v>
      </c>
      <c r="K56" s="10">
        <f>IF(AND($F56&gt;K$10,$E56&gt;0),$D56/$E56,IF(K$10=$F56,$D56-SUM($G56:J56),0))</f>
        <v>11222.04397579537</v>
      </c>
      <c r="L56" s="10">
        <f>IF(AND($F56&gt;L$10,$E56&gt;0),$D56/$E56,IF(L$10=$F56,$D56-SUM($G56:K56),0))</f>
        <v>11222.04397579537</v>
      </c>
      <c r="M56" s="10">
        <f>IF(AND($F56&gt;M$10,$E56&gt;0),$D56/$E56,IF(M$10=$F56,$D56-SUM($G56:L56),0))</f>
        <v>11222.04397579537</v>
      </c>
      <c r="O56" s="10">
        <f>I56*PRODUCT($O$17:O$17)</f>
        <v>11323.042371577527</v>
      </c>
      <c r="P56" s="10">
        <f>J56*PRODUCT($O$17:P$17)</f>
        <v>11424.949752921724</v>
      </c>
      <c r="Q56" s="10">
        <f>K56*PRODUCT($O$17:Q$17)</f>
        <v>11527.774300698016</v>
      </c>
      <c r="R56" s="10">
        <f>L56*PRODUCT($O$17:R$17)</f>
        <v>11631.524269404297</v>
      </c>
      <c r="S56" s="10">
        <f>M56*PRODUCT($O$17:S$17)</f>
        <v>11736.207987828935</v>
      </c>
      <c r="U56" s="10">
        <f t="shared" si="3"/>
        <v>141538.02964471909</v>
      </c>
      <c r="V56" s="10">
        <f t="shared" si="7"/>
        <v>131386.9221585998</v>
      </c>
      <c r="W56" s="10">
        <f t="shared" si="7"/>
        <v>121041.63015732917</v>
      </c>
      <c r="X56" s="10">
        <f t="shared" si="7"/>
        <v>110499.48055934082</v>
      </c>
      <c r="Y56" s="10">
        <f t="shared" si="7"/>
        <v>99757.767896545949</v>
      </c>
    </row>
    <row r="57" spans="2:25" x14ac:dyDescent="0.2">
      <c r="B57" s="29">
        <f>'3) Input geactiveerde inflatie'!B44</f>
        <v>32</v>
      </c>
      <c r="C57" s="29">
        <f>'3) Input geactiveerde inflatie'!D44</f>
        <v>41319.300303557655</v>
      </c>
      <c r="D57" s="10">
        <f t="shared" si="5"/>
        <v>20659.650151778827</v>
      </c>
      <c r="E57" s="39">
        <f>'3) Input geactiveerde inflatie'!E44</f>
        <v>8.5</v>
      </c>
      <c r="F57" s="51">
        <f>'3) Input geactiveerde inflatie'!F44</f>
        <v>2030</v>
      </c>
      <c r="H57" s="53"/>
      <c r="I57" s="10">
        <f>IF(AND($F57&gt;I$10,$E57&gt;0),$D57/$E57,IF(I$10=$F57,$D57-SUM($G57:G57),0))</f>
        <v>2430.5470766798621</v>
      </c>
      <c r="J57" s="10">
        <f>IF(AND($F57&gt;J$10,$E57&gt;0),$D57/$E57,IF(J$10=$F57,$D57-SUM($G57:I57),0))</f>
        <v>2430.5470766798621</v>
      </c>
      <c r="K57" s="10">
        <f>IF(AND($F57&gt;K$10,$E57&gt;0),$D57/$E57,IF(K$10=$F57,$D57-SUM($G57:J57),0))</f>
        <v>2430.5470766798621</v>
      </c>
      <c r="L57" s="10">
        <f>IF(AND($F57&gt;L$10,$E57&gt;0),$D57/$E57,IF(L$10=$F57,$D57-SUM($G57:K57),0))</f>
        <v>2430.5470766798621</v>
      </c>
      <c r="M57" s="10">
        <f>IF(AND($F57&gt;M$10,$E57&gt;0),$D57/$E57,IF(M$10=$F57,$D57-SUM($G57:L57),0))</f>
        <v>2430.5470766798621</v>
      </c>
      <c r="O57" s="10">
        <f>I57*PRODUCT($O$17:O$17)</f>
        <v>2452.4220003699807</v>
      </c>
      <c r="P57" s="10">
        <f>J57*PRODUCT($O$17:P$17)</f>
        <v>2474.4937983733103</v>
      </c>
      <c r="Q57" s="10">
        <f>K57*PRODUCT($O$17:Q$17)</f>
        <v>2496.7642425586696</v>
      </c>
      <c r="R57" s="10">
        <f>L57*PRODUCT($O$17:R$17)</f>
        <v>2519.2351207416973</v>
      </c>
      <c r="S57" s="10">
        <f>M57*PRODUCT($O$17:S$17)</f>
        <v>2541.9082368283725</v>
      </c>
      <c r="U57" s="10">
        <f t="shared" si="3"/>
        <v>18393.165002774855</v>
      </c>
      <c r="V57" s="10">
        <f t="shared" si="7"/>
        <v>16084.209689426516</v>
      </c>
      <c r="W57" s="10">
        <f t="shared" si="7"/>
        <v>13732.203334072683</v>
      </c>
      <c r="X57" s="10">
        <f t="shared" si="7"/>
        <v>11336.558043337638</v>
      </c>
      <c r="Y57" s="10">
        <f t="shared" si="7"/>
        <v>8896.678828899303</v>
      </c>
    </row>
    <row r="58" spans="2:25" x14ac:dyDescent="0.2">
      <c r="B58" s="29">
        <f>'3) Input geactiveerde inflatie'!B45</f>
        <v>33</v>
      </c>
      <c r="C58" s="29">
        <f>'3) Input geactiveerde inflatie'!D45</f>
        <v>1.8174760231321475E-10</v>
      </c>
      <c r="D58" s="10">
        <f t="shared" si="5"/>
        <v>9.0873801156607374E-11</v>
      </c>
      <c r="E58" s="39">
        <f>'3) Input geactiveerde inflatie'!E45</f>
        <v>0</v>
      </c>
      <c r="F58" s="51">
        <f>'3) Input geactiveerde inflatie'!F45</f>
        <v>2015</v>
      </c>
      <c r="H58" s="53"/>
      <c r="I58" s="10">
        <f>IF(AND($F58&gt;I$10,$E58&gt;0),$D58/$E58,IF(I$10=$F58,$D58-SUM($G58:G58),0))</f>
        <v>0</v>
      </c>
      <c r="J58" s="10">
        <f>IF(AND($F58&gt;J$10,$E58&gt;0),$D58/$E58,IF(J$10=$F58,$D58-SUM($G58:I58),0))</f>
        <v>0</v>
      </c>
      <c r="K58" s="10">
        <f>IF(AND($F58&gt;K$10,$E58&gt;0),$D58/$E58,IF(K$10=$F58,$D58-SUM($G58:J58),0))</f>
        <v>0</v>
      </c>
      <c r="L58" s="10">
        <f>IF(AND($F58&gt;L$10,$E58&gt;0),$D58/$E58,IF(L$10=$F58,$D58-SUM($G58:K58),0))</f>
        <v>0</v>
      </c>
      <c r="M58" s="10">
        <f>IF(AND($F58&gt;M$10,$E58&gt;0),$D58/$E58,IF(M$10=$F58,$D58-SUM($G58:L58),0))</f>
        <v>0</v>
      </c>
      <c r="O58" s="10">
        <f>I58*PRODUCT($O$17:O$17)</f>
        <v>0</v>
      </c>
      <c r="P58" s="10">
        <f>J58*PRODUCT($O$17:P$17)</f>
        <v>0</v>
      </c>
      <c r="Q58" s="10">
        <f>K58*PRODUCT($O$17:Q$17)</f>
        <v>0</v>
      </c>
      <c r="R58" s="10">
        <f>L58*PRODUCT($O$17:R$17)</f>
        <v>0</v>
      </c>
      <c r="S58" s="10">
        <f>M58*PRODUCT($O$17:S$17)</f>
        <v>0</v>
      </c>
      <c r="U58" s="10">
        <f t="shared" si="3"/>
        <v>9.1691665367016826E-11</v>
      </c>
      <c r="V58" s="10">
        <f t="shared" si="7"/>
        <v>9.2516890355319964E-11</v>
      </c>
      <c r="W58" s="10">
        <f t="shared" si="7"/>
        <v>9.3349542368517829E-11</v>
      </c>
      <c r="X58" s="10">
        <f t="shared" si="7"/>
        <v>9.4189688249834486E-11</v>
      </c>
      <c r="Y58" s="10">
        <f t="shared" si="7"/>
        <v>9.5037395444082992E-11</v>
      </c>
    </row>
    <row r="59" spans="2:25" x14ac:dyDescent="0.2">
      <c r="B59" s="29">
        <f>'3) Input geactiveerde inflatie'!B46</f>
        <v>34</v>
      </c>
      <c r="C59" s="29">
        <f>'3) Input geactiveerde inflatie'!D46</f>
        <v>0</v>
      </c>
      <c r="D59" s="10">
        <f t="shared" si="5"/>
        <v>0</v>
      </c>
      <c r="E59" s="39">
        <f>'3) Input geactiveerde inflatie'!E46</f>
        <v>0</v>
      </c>
      <c r="F59" s="51">
        <f>'3) Input geactiveerde inflatie'!F46</f>
        <v>2011</v>
      </c>
      <c r="H59" s="53"/>
      <c r="I59" s="10">
        <f>IF(AND($F59&gt;I$10,$E59&gt;0),$D59/$E59,IF(I$10=$F59,$D59-SUM($G59:G59),0))</f>
        <v>0</v>
      </c>
      <c r="J59" s="10">
        <f>IF(AND($F59&gt;J$10,$E59&gt;0),$D59/$E59,IF(J$10=$F59,$D59-SUM($G59:I59),0))</f>
        <v>0</v>
      </c>
      <c r="K59" s="10">
        <f>IF(AND($F59&gt;K$10,$E59&gt;0),$D59/$E59,IF(K$10=$F59,$D59-SUM($G59:J59),0))</f>
        <v>0</v>
      </c>
      <c r="L59" s="10">
        <f>IF(AND($F59&gt;L$10,$E59&gt;0),$D59/$E59,IF(L$10=$F59,$D59-SUM($G59:K59),0))</f>
        <v>0</v>
      </c>
      <c r="M59" s="10">
        <f>IF(AND($F59&gt;M$10,$E59&gt;0),$D59/$E59,IF(M$10=$F59,$D59-SUM($G59:L59),0))</f>
        <v>0</v>
      </c>
      <c r="O59" s="10">
        <f>I59*PRODUCT($O$17:O$17)</f>
        <v>0</v>
      </c>
      <c r="P59" s="10">
        <f>J59*PRODUCT($O$17:P$17)</f>
        <v>0</v>
      </c>
      <c r="Q59" s="10">
        <f>K59*PRODUCT($O$17:Q$17)</f>
        <v>0</v>
      </c>
      <c r="R59" s="10">
        <f>L59*PRODUCT($O$17:R$17)</f>
        <v>0</v>
      </c>
      <c r="S59" s="10">
        <f>M59*PRODUCT($O$17:S$17)</f>
        <v>0</v>
      </c>
      <c r="U59" s="10">
        <f t="shared" si="3"/>
        <v>0</v>
      </c>
      <c r="V59" s="10">
        <f t="shared" ref="V59:Y74" si="8">U59*P$17-P59</f>
        <v>0</v>
      </c>
      <c r="W59" s="10">
        <f t="shared" si="8"/>
        <v>0</v>
      </c>
      <c r="X59" s="10">
        <f t="shared" si="8"/>
        <v>0</v>
      </c>
      <c r="Y59" s="10">
        <f t="shared" si="8"/>
        <v>0</v>
      </c>
    </row>
    <row r="60" spans="2:25" x14ac:dyDescent="0.2">
      <c r="B60" s="29">
        <f>'3) Input geactiveerde inflatie'!B47</f>
        <v>35</v>
      </c>
      <c r="C60" s="29">
        <f>'3) Input geactiveerde inflatie'!D47</f>
        <v>73645.435804628476</v>
      </c>
      <c r="D60" s="10">
        <f t="shared" si="5"/>
        <v>36822.717902314238</v>
      </c>
      <c r="E60" s="39">
        <f>'3) Input geactiveerde inflatie'!E47</f>
        <v>0</v>
      </c>
      <c r="F60" s="51">
        <f>'3) Input geactiveerde inflatie'!F47</f>
        <v>2011</v>
      </c>
      <c r="H60" s="53"/>
      <c r="I60" s="10">
        <f>IF(AND($F60&gt;I$10,$E60&gt;0),$D60/$E60,IF(I$10=$F60,$D60-SUM($G60:G60),0))</f>
        <v>0</v>
      </c>
      <c r="J60" s="10">
        <f>IF(AND($F60&gt;J$10,$E60&gt;0),$D60/$E60,IF(J$10=$F60,$D60-SUM($G60:I60),0))</f>
        <v>0</v>
      </c>
      <c r="K60" s="10">
        <f>IF(AND($F60&gt;K$10,$E60&gt;0),$D60/$E60,IF(K$10=$F60,$D60-SUM($G60:J60),0))</f>
        <v>0</v>
      </c>
      <c r="L60" s="10">
        <f>IF(AND($F60&gt;L$10,$E60&gt;0),$D60/$E60,IF(L$10=$F60,$D60-SUM($G60:K60),0))</f>
        <v>0</v>
      </c>
      <c r="M60" s="10">
        <f>IF(AND($F60&gt;M$10,$E60&gt;0),$D60/$E60,IF(M$10=$F60,$D60-SUM($G60:L60),0))</f>
        <v>0</v>
      </c>
      <c r="O60" s="10">
        <f>I60*PRODUCT($O$17:O$17)</f>
        <v>0</v>
      </c>
      <c r="P60" s="10">
        <f>J60*PRODUCT($O$17:P$17)</f>
        <v>0</v>
      </c>
      <c r="Q60" s="10">
        <f>K60*PRODUCT($O$17:Q$17)</f>
        <v>0</v>
      </c>
      <c r="R60" s="10">
        <f>L60*PRODUCT($O$17:R$17)</f>
        <v>0</v>
      </c>
      <c r="S60" s="10">
        <f>M60*PRODUCT($O$17:S$17)</f>
        <v>0</v>
      </c>
      <c r="U60" s="10">
        <f t="shared" si="3"/>
        <v>37154.122363435061</v>
      </c>
      <c r="V60" s="10">
        <f t="shared" si="8"/>
        <v>37488.509464705974</v>
      </c>
      <c r="W60" s="10">
        <f t="shared" si="8"/>
        <v>37825.906049888326</v>
      </c>
      <c r="X60" s="10">
        <f t="shared" si="8"/>
        <v>38166.339204337317</v>
      </c>
      <c r="Y60" s="10">
        <f t="shared" si="8"/>
        <v>38509.83625717635</v>
      </c>
    </row>
    <row r="61" spans="2:25" x14ac:dyDescent="0.2">
      <c r="B61" s="29">
        <f>'3) Input geactiveerde inflatie'!B48</f>
        <v>36</v>
      </c>
      <c r="C61" s="29">
        <f>'3) Input geactiveerde inflatie'!D48</f>
        <v>4878720.8399331979</v>
      </c>
      <c r="D61" s="10">
        <f t="shared" si="5"/>
        <v>2439360.419966599</v>
      </c>
      <c r="E61" s="39">
        <f>'3) Input geactiveerde inflatie'!E48</f>
        <v>34.5</v>
      </c>
      <c r="F61" s="51">
        <f>'3) Input geactiveerde inflatie'!F48</f>
        <v>2056</v>
      </c>
      <c r="H61" s="53"/>
      <c r="I61" s="10">
        <f>IF(AND($F61&gt;I$10,$E61&gt;0),$D61/$E61,IF(I$10=$F61,$D61-SUM($G61:G61),0))</f>
        <v>70706.099129466631</v>
      </c>
      <c r="J61" s="10">
        <f>IF(AND($F61&gt;J$10,$E61&gt;0),$D61/$E61,IF(J$10=$F61,$D61-SUM($G61:I61),0))</f>
        <v>70706.099129466631</v>
      </c>
      <c r="K61" s="10">
        <f>IF(AND($F61&gt;K$10,$E61&gt;0),$D61/$E61,IF(K$10=$F61,$D61-SUM($G61:J61),0))</f>
        <v>70706.099129466631</v>
      </c>
      <c r="L61" s="10">
        <f>IF(AND($F61&gt;L$10,$E61&gt;0),$D61/$E61,IF(L$10=$F61,$D61-SUM($G61:K61),0))</f>
        <v>70706.099129466631</v>
      </c>
      <c r="M61" s="10">
        <f>IF(AND($F61&gt;M$10,$E61&gt;0),$D61/$E61,IF(M$10=$F61,$D61-SUM($G61:L61),0))</f>
        <v>70706.099129466631</v>
      </c>
      <c r="O61" s="10">
        <f>I61*PRODUCT($O$17:O$17)</f>
        <v>71342.454021631827</v>
      </c>
      <c r="P61" s="10">
        <f>J61*PRODUCT($O$17:P$17)</f>
        <v>71984.536107826498</v>
      </c>
      <c r="Q61" s="10">
        <f>K61*PRODUCT($O$17:Q$17)</f>
        <v>72632.396932796924</v>
      </c>
      <c r="R61" s="10">
        <f>L61*PRODUCT($O$17:R$17)</f>
        <v>73286.088505192092</v>
      </c>
      <c r="S61" s="10">
        <f>M61*PRODUCT($O$17:S$17)</f>
        <v>73945.663301738809</v>
      </c>
      <c r="U61" s="10">
        <f t="shared" si="3"/>
        <v>2389972.2097246666</v>
      </c>
      <c r="V61" s="10">
        <f t="shared" si="8"/>
        <v>2339497.4235043619</v>
      </c>
      <c r="W61" s="10">
        <f t="shared" si="8"/>
        <v>2287920.5033831038</v>
      </c>
      <c r="X61" s="10">
        <f t="shared" si="8"/>
        <v>2235225.6994083594</v>
      </c>
      <c r="Y61" s="10">
        <f t="shared" si="8"/>
        <v>2181397.0674012955</v>
      </c>
    </row>
    <row r="62" spans="2:25" x14ac:dyDescent="0.2">
      <c r="B62" s="29">
        <f>'3) Input geactiveerde inflatie'!B49</f>
        <v>37</v>
      </c>
      <c r="C62" s="29">
        <f>'3) Input geactiveerde inflatie'!D49</f>
        <v>3019469.706382446</v>
      </c>
      <c r="D62" s="10">
        <f t="shared" si="5"/>
        <v>1509734.853191223</v>
      </c>
      <c r="E62" s="39">
        <f>'3) Input geactiveerde inflatie'!E49</f>
        <v>24.5</v>
      </c>
      <c r="F62" s="51">
        <f>'3) Input geactiveerde inflatie'!F49</f>
        <v>2046</v>
      </c>
      <c r="H62" s="53"/>
      <c r="I62" s="10">
        <f>IF(AND($F62&gt;I$10,$E62&gt;0),$D62/$E62,IF(I$10=$F62,$D62-SUM($G62:G62),0))</f>
        <v>61621.830742498896</v>
      </c>
      <c r="J62" s="10">
        <f>IF(AND($F62&gt;J$10,$E62&gt;0),$D62/$E62,IF(J$10=$F62,$D62-SUM($G62:I62),0))</f>
        <v>61621.830742498896</v>
      </c>
      <c r="K62" s="10">
        <f>IF(AND($F62&gt;K$10,$E62&gt;0),$D62/$E62,IF(K$10=$F62,$D62-SUM($G62:J62),0))</f>
        <v>61621.830742498896</v>
      </c>
      <c r="L62" s="10">
        <f>IF(AND($F62&gt;L$10,$E62&gt;0),$D62/$E62,IF(L$10=$F62,$D62-SUM($G62:K62),0))</f>
        <v>61621.830742498896</v>
      </c>
      <c r="M62" s="10">
        <f>IF(AND($F62&gt;M$10,$E62&gt;0),$D62/$E62,IF(M$10=$F62,$D62-SUM($G62:L62),0))</f>
        <v>61621.830742498896</v>
      </c>
      <c r="O62" s="10">
        <f>I62*PRODUCT($O$17:O$17)</f>
        <v>62176.42721918138</v>
      </c>
      <c r="P62" s="10">
        <f>J62*PRODUCT($O$17:P$17)</f>
        <v>62736.015064154009</v>
      </c>
      <c r="Q62" s="10">
        <f>K62*PRODUCT($O$17:Q$17)</f>
        <v>63300.639199731384</v>
      </c>
      <c r="R62" s="10">
        <f>L62*PRODUCT($O$17:R$17)</f>
        <v>63870.344952528954</v>
      </c>
      <c r="S62" s="10">
        <f>M62*PRODUCT($O$17:S$17)</f>
        <v>64445.178057101708</v>
      </c>
      <c r="U62" s="10">
        <f t="shared" si="3"/>
        <v>1461146.0396507625</v>
      </c>
      <c r="V62" s="10">
        <f t="shared" si="8"/>
        <v>1411560.3389434651</v>
      </c>
      <c r="W62" s="10">
        <f t="shared" si="8"/>
        <v>1360963.7427942248</v>
      </c>
      <c r="X62" s="10">
        <f t="shared" si="8"/>
        <v>1309342.0715268436</v>
      </c>
      <c r="Y62" s="10">
        <f t="shared" si="8"/>
        <v>1256680.9721134834</v>
      </c>
    </row>
    <row r="63" spans="2:25" x14ac:dyDescent="0.2">
      <c r="B63" s="29">
        <f>'3) Input geactiveerde inflatie'!B50</f>
        <v>38</v>
      </c>
      <c r="C63" s="29">
        <f>'3) Input geactiveerde inflatie'!D50</f>
        <v>513101.27773245284</v>
      </c>
      <c r="D63" s="10">
        <f t="shared" si="5"/>
        <v>256550.63886622642</v>
      </c>
      <c r="E63" s="39">
        <f>'3) Input geactiveerde inflatie'!E50</f>
        <v>14.5</v>
      </c>
      <c r="F63" s="51">
        <f>'3) Input geactiveerde inflatie'!F50</f>
        <v>2036</v>
      </c>
      <c r="H63" s="53"/>
      <c r="I63" s="10">
        <f>IF(AND($F63&gt;I$10,$E63&gt;0),$D63/$E63,IF(I$10=$F63,$D63-SUM($G63:G63),0))</f>
        <v>17693.147508015616</v>
      </c>
      <c r="J63" s="10">
        <f>IF(AND($F63&gt;J$10,$E63&gt;0),$D63/$E63,IF(J$10=$F63,$D63-SUM($G63:I63),0))</f>
        <v>17693.147508015616</v>
      </c>
      <c r="K63" s="10">
        <f>IF(AND($F63&gt;K$10,$E63&gt;0),$D63/$E63,IF(K$10=$F63,$D63-SUM($G63:J63),0))</f>
        <v>17693.147508015616</v>
      </c>
      <c r="L63" s="10">
        <f>IF(AND($F63&gt;L$10,$E63&gt;0),$D63/$E63,IF(L$10=$F63,$D63-SUM($G63:K63),0))</f>
        <v>17693.147508015616</v>
      </c>
      <c r="M63" s="10">
        <f>IF(AND($F63&gt;M$10,$E63&gt;0),$D63/$E63,IF(M$10=$F63,$D63-SUM($G63:L63),0))</f>
        <v>17693.147508015616</v>
      </c>
      <c r="O63" s="10">
        <f>I63*PRODUCT($O$17:O$17)</f>
        <v>17852.385835587756</v>
      </c>
      <c r="P63" s="10">
        <f>J63*PRODUCT($O$17:P$17)</f>
        <v>18013.057308108044</v>
      </c>
      <c r="Q63" s="10">
        <f>K63*PRODUCT($O$17:Q$17)</f>
        <v>18175.174823881011</v>
      </c>
      <c r="R63" s="10">
        <f>L63*PRODUCT($O$17:R$17)</f>
        <v>18338.751397295939</v>
      </c>
      <c r="S63" s="10">
        <f>M63*PRODUCT($O$17:S$17)</f>
        <v>18503.8001598716</v>
      </c>
      <c r="U63" s="10">
        <f t="shared" si="3"/>
        <v>241007.20878043468</v>
      </c>
      <c r="V63" s="10">
        <f t="shared" si="8"/>
        <v>225163.21635135051</v>
      </c>
      <c r="W63" s="10">
        <f t="shared" si="8"/>
        <v>209014.51047463162</v>
      </c>
      <c r="X63" s="10">
        <f t="shared" si="8"/>
        <v>192556.88967160735</v>
      </c>
      <c r="Y63" s="10">
        <f t="shared" si="8"/>
        <v>175786.1015187802</v>
      </c>
    </row>
    <row r="64" spans="2:25" x14ac:dyDescent="0.2">
      <c r="B64" s="29">
        <f>'3) Input geactiveerde inflatie'!B51</f>
        <v>39</v>
      </c>
      <c r="C64" s="29">
        <f>'3) Input geactiveerde inflatie'!D51</f>
        <v>-3388.7521191448486</v>
      </c>
      <c r="D64" s="10">
        <f t="shared" si="5"/>
        <v>-1694.3760595724243</v>
      </c>
      <c r="E64" s="39">
        <f>'3) Input geactiveerde inflatie'!E51</f>
        <v>9.5</v>
      </c>
      <c r="F64" s="51">
        <f>'3) Input geactiveerde inflatie'!F51</f>
        <v>2031</v>
      </c>
      <c r="H64" s="53"/>
      <c r="I64" s="10">
        <f>IF(AND($F64&gt;I$10,$E64&gt;0),$D64/$E64,IF(I$10=$F64,$D64-SUM($G64:G64),0))</f>
        <v>-178.35537469183413</v>
      </c>
      <c r="J64" s="10">
        <f>IF(AND($F64&gt;J$10,$E64&gt;0),$D64/$E64,IF(J$10=$F64,$D64-SUM($G64:I64),0))</f>
        <v>-178.35537469183413</v>
      </c>
      <c r="K64" s="10">
        <f>IF(AND($F64&gt;K$10,$E64&gt;0),$D64/$E64,IF(K$10=$F64,$D64-SUM($G64:J64),0))</f>
        <v>-178.35537469183413</v>
      </c>
      <c r="L64" s="10">
        <f>IF(AND($F64&gt;L$10,$E64&gt;0),$D64/$E64,IF(L$10=$F64,$D64-SUM($G64:K64),0))</f>
        <v>-178.35537469183413</v>
      </c>
      <c r="M64" s="10">
        <f>IF(AND($F64&gt;M$10,$E64&gt;0),$D64/$E64,IF(M$10=$F64,$D64-SUM($G64:L64),0))</f>
        <v>-178.35537469183413</v>
      </c>
      <c r="O64" s="10">
        <f>I64*PRODUCT($O$17:O$17)</f>
        <v>-179.96057306406061</v>
      </c>
      <c r="P64" s="10">
        <f>J64*PRODUCT($O$17:P$17)</f>
        <v>-181.58021822163715</v>
      </c>
      <c r="Q64" s="10">
        <f>K64*PRODUCT($O$17:Q$17)</f>
        <v>-183.21444018563184</v>
      </c>
      <c r="R64" s="10">
        <f>L64*PRODUCT($O$17:R$17)</f>
        <v>-184.8633701473025</v>
      </c>
      <c r="S64" s="10">
        <f>M64*PRODUCT($O$17:S$17)</f>
        <v>-186.52714047862821</v>
      </c>
      <c r="U64" s="10">
        <f t="shared" si="3"/>
        <v>-1529.6648710445154</v>
      </c>
      <c r="V64" s="10">
        <f t="shared" si="8"/>
        <v>-1361.8516366622787</v>
      </c>
      <c r="W64" s="10">
        <f t="shared" si="8"/>
        <v>-1190.8938612066072</v>
      </c>
      <c r="X64" s="10">
        <f t="shared" si="8"/>
        <v>-1016.748535810164</v>
      </c>
      <c r="Y64" s="10">
        <f t="shared" si="8"/>
        <v>-839.37213215382701</v>
      </c>
    </row>
    <row r="65" spans="2:25" x14ac:dyDescent="0.2">
      <c r="B65" s="29">
        <f>'3) Input geactiveerde inflatie'!B52</f>
        <v>40</v>
      </c>
      <c r="C65" s="29">
        <f>'3) Input geactiveerde inflatie'!D52</f>
        <v>6.1432758464328703E-10</v>
      </c>
      <c r="D65" s="10">
        <f t="shared" si="5"/>
        <v>3.0716379232164351E-10</v>
      </c>
      <c r="E65" s="39">
        <f>'3) Input geactiveerde inflatie'!E52</f>
        <v>0</v>
      </c>
      <c r="F65" s="51">
        <f>'3) Input geactiveerde inflatie'!F52</f>
        <v>2016</v>
      </c>
      <c r="H65" s="53"/>
      <c r="I65" s="10">
        <f>IF(AND($F65&gt;I$10,$E65&gt;0),$D65/$E65,IF(I$10=$F65,$D65-SUM($G65:G65),0))</f>
        <v>0</v>
      </c>
      <c r="J65" s="10">
        <f>IF(AND($F65&gt;J$10,$E65&gt;0),$D65/$E65,IF(J$10=$F65,$D65-SUM($G65:I65),0))</f>
        <v>0</v>
      </c>
      <c r="K65" s="10">
        <f>IF(AND($F65&gt;K$10,$E65&gt;0),$D65/$E65,IF(K$10=$F65,$D65-SUM($G65:J65),0))</f>
        <v>0</v>
      </c>
      <c r="L65" s="10">
        <f>IF(AND($F65&gt;L$10,$E65&gt;0),$D65/$E65,IF(L$10=$F65,$D65-SUM($G65:K65),0))</f>
        <v>0</v>
      </c>
      <c r="M65" s="10">
        <f>IF(AND($F65&gt;M$10,$E65&gt;0),$D65/$E65,IF(M$10=$F65,$D65-SUM($G65:L65),0))</f>
        <v>0</v>
      </c>
      <c r="O65" s="10">
        <f>I65*PRODUCT($O$17:O$17)</f>
        <v>0</v>
      </c>
      <c r="P65" s="10">
        <f>J65*PRODUCT($O$17:P$17)</f>
        <v>0</v>
      </c>
      <c r="Q65" s="10">
        <f>K65*PRODUCT($O$17:Q$17)</f>
        <v>0</v>
      </c>
      <c r="R65" s="10">
        <f>L65*PRODUCT($O$17:R$17)</f>
        <v>0</v>
      </c>
      <c r="S65" s="10">
        <f>M65*PRODUCT($O$17:S$17)</f>
        <v>0</v>
      </c>
      <c r="U65" s="10">
        <f t="shared" si="3"/>
        <v>3.0992826645253826E-10</v>
      </c>
      <c r="V65" s="10">
        <f t="shared" si="8"/>
        <v>3.127176208506111E-10</v>
      </c>
      <c r="W65" s="10">
        <f t="shared" si="8"/>
        <v>3.1553207943826656E-10</v>
      </c>
      <c r="X65" s="10">
        <f t="shared" si="8"/>
        <v>3.1837186815321094E-10</v>
      </c>
      <c r="Y65" s="10">
        <f t="shared" si="8"/>
        <v>3.2123721496658978E-10</v>
      </c>
    </row>
    <row r="66" spans="2:25" x14ac:dyDescent="0.2">
      <c r="B66" s="29">
        <f>'3) Input geactiveerde inflatie'!B53</f>
        <v>41</v>
      </c>
      <c r="C66" s="29">
        <f>'3) Input geactiveerde inflatie'!D53</f>
        <v>2.7465793949334105E-10</v>
      </c>
      <c r="D66" s="10">
        <f t="shared" si="5"/>
        <v>1.3732896974667053E-10</v>
      </c>
      <c r="E66" s="39">
        <f>'3) Input geactiveerde inflatie'!E53</f>
        <v>0</v>
      </c>
      <c r="F66" s="51">
        <f>'3) Input geactiveerde inflatie'!F53</f>
        <v>2011</v>
      </c>
      <c r="H66" s="53"/>
      <c r="I66" s="10">
        <f>IF(AND($F66&gt;I$10,$E66&gt;0),$D66/$E66,IF(I$10=$F66,$D66-SUM($G66:G66),0))</f>
        <v>0</v>
      </c>
      <c r="J66" s="10">
        <f>IF(AND($F66&gt;J$10,$E66&gt;0),$D66/$E66,IF(J$10=$F66,$D66-SUM($G66:I66),0))</f>
        <v>0</v>
      </c>
      <c r="K66" s="10">
        <f>IF(AND($F66&gt;K$10,$E66&gt;0),$D66/$E66,IF(K$10=$F66,$D66-SUM($G66:J66),0))</f>
        <v>0</v>
      </c>
      <c r="L66" s="10">
        <f>IF(AND($F66&gt;L$10,$E66&gt;0),$D66/$E66,IF(L$10=$F66,$D66-SUM($G66:K66),0))</f>
        <v>0</v>
      </c>
      <c r="M66" s="10">
        <f>IF(AND($F66&gt;M$10,$E66&gt;0),$D66/$E66,IF(M$10=$F66,$D66-SUM($G66:L66),0))</f>
        <v>0</v>
      </c>
      <c r="O66" s="10">
        <f>I66*PRODUCT($O$17:O$17)</f>
        <v>0</v>
      </c>
      <c r="P66" s="10">
        <f>J66*PRODUCT($O$17:P$17)</f>
        <v>0</v>
      </c>
      <c r="Q66" s="10">
        <f>K66*PRODUCT($O$17:Q$17)</f>
        <v>0</v>
      </c>
      <c r="R66" s="10">
        <f>L66*PRODUCT($O$17:R$17)</f>
        <v>0</v>
      </c>
      <c r="S66" s="10">
        <f>M66*PRODUCT($O$17:S$17)</f>
        <v>0</v>
      </c>
      <c r="U66" s="10">
        <f t="shared" si="3"/>
        <v>1.3856493047439054E-10</v>
      </c>
      <c r="V66" s="10">
        <f t="shared" si="8"/>
        <v>1.3981201484866003E-10</v>
      </c>
      <c r="W66" s="10">
        <f t="shared" si="8"/>
        <v>1.4107032298229794E-10</v>
      </c>
      <c r="X66" s="10">
        <f t="shared" si="8"/>
        <v>1.4233995588913861E-10</v>
      </c>
      <c r="Y66" s="10">
        <f t="shared" si="8"/>
        <v>1.4362101549214084E-10</v>
      </c>
    </row>
    <row r="67" spans="2:25" x14ac:dyDescent="0.2">
      <c r="B67" s="29">
        <f>'3) Input geactiveerde inflatie'!B54</f>
        <v>42</v>
      </c>
      <c r="C67" s="29">
        <f>'3) Input geactiveerde inflatie'!D54</f>
        <v>87767.292110333103</v>
      </c>
      <c r="D67" s="10">
        <f t="shared" si="5"/>
        <v>43883.646055166551</v>
      </c>
      <c r="E67" s="39">
        <f>'3) Input geactiveerde inflatie'!E54</f>
        <v>0</v>
      </c>
      <c r="F67" s="51">
        <f>'3) Input geactiveerde inflatie'!F54</f>
        <v>2011</v>
      </c>
      <c r="H67" s="53"/>
      <c r="I67" s="10">
        <f>IF(AND($F67&gt;I$10,$E67&gt;0),$D67/$E67,IF(I$10=$F67,$D67-SUM($G67:G67),0))</f>
        <v>0</v>
      </c>
      <c r="J67" s="10">
        <f>IF(AND($F67&gt;J$10,$E67&gt;0),$D67/$E67,IF(J$10=$F67,$D67-SUM($G67:I67),0))</f>
        <v>0</v>
      </c>
      <c r="K67" s="10">
        <f>IF(AND($F67&gt;K$10,$E67&gt;0),$D67/$E67,IF(K$10=$F67,$D67-SUM($G67:J67),0))</f>
        <v>0</v>
      </c>
      <c r="L67" s="10">
        <f>IF(AND($F67&gt;L$10,$E67&gt;0),$D67/$E67,IF(L$10=$F67,$D67-SUM($G67:K67),0))</f>
        <v>0</v>
      </c>
      <c r="M67" s="10">
        <f>IF(AND($F67&gt;M$10,$E67&gt;0),$D67/$E67,IF(M$10=$F67,$D67-SUM($G67:L67),0))</f>
        <v>0</v>
      </c>
      <c r="O67" s="10">
        <f>I67*PRODUCT($O$17:O$17)</f>
        <v>0</v>
      </c>
      <c r="P67" s="10">
        <f>J67*PRODUCT($O$17:P$17)</f>
        <v>0</v>
      </c>
      <c r="Q67" s="10">
        <f>K67*PRODUCT($O$17:Q$17)</f>
        <v>0</v>
      </c>
      <c r="R67" s="10">
        <f>L67*PRODUCT($O$17:R$17)</f>
        <v>0</v>
      </c>
      <c r="S67" s="10">
        <f>M67*PRODUCT($O$17:S$17)</f>
        <v>0</v>
      </c>
      <c r="U67" s="10">
        <f t="shared" si="3"/>
        <v>44278.598869663045</v>
      </c>
      <c r="V67" s="10">
        <f t="shared" si="8"/>
        <v>44677.106259490007</v>
      </c>
      <c r="W67" s="10">
        <f t="shared" si="8"/>
        <v>45079.200215825411</v>
      </c>
      <c r="X67" s="10">
        <f t="shared" si="8"/>
        <v>45484.913017767838</v>
      </c>
      <c r="Y67" s="10">
        <f t="shared" si="8"/>
        <v>45894.277234927744</v>
      </c>
    </row>
    <row r="68" spans="2:25" x14ac:dyDescent="0.2">
      <c r="B68" s="29">
        <f>'3) Input geactiveerde inflatie'!B55</f>
        <v>43</v>
      </c>
      <c r="C68" s="29">
        <f>'3) Input geactiveerde inflatie'!D55</f>
        <v>11570549.571986534</v>
      </c>
      <c r="D68" s="10">
        <f t="shared" si="5"/>
        <v>5785274.7859932669</v>
      </c>
      <c r="E68" s="39">
        <f>'3) Input geactiveerde inflatie'!E55</f>
        <v>35.5</v>
      </c>
      <c r="F68" s="51">
        <f>'3) Input geactiveerde inflatie'!F55</f>
        <v>2057</v>
      </c>
      <c r="H68" s="53"/>
      <c r="I68" s="10">
        <f>IF(AND($F68&gt;I$10,$E68&gt;0),$D68/$E68,IF(I$10=$F68,$D68-SUM($G68:G68),0))</f>
        <v>162965.48692938779</v>
      </c>
      <c r="J68" s="10">
        <f>IF(AND($F68&gt;J$10,$E68&gt;0),$D68/$E68,IF(J$10=$F68,$D68-SUM($G68:I68),0))</f>
        <v>162965.48692938779</v>
      </c>
      <c r="K68" s="10">
        <f>IF(AND($F68&gt;K$10,$E68&gt;0),$D68/$E68,IF(K$10=$F68,$D68-SUM($G68:J68),0))</f>
        <v>162965.48692938779</v>
      </c>
      <c r="L68" s="10">
        <f>IF(AND($F68&gt;L$10,$E68&gt;0),$D68/$E68,IF(L$10=$F68,$D68-SUM($G68:K68),0))</f>
        <v>162965.48692938779</v>
      </c>
      <c r="M68" s="10">
        <f>IF(AND($F68&gt;M$10,$E68&gt;0),$D68/$E68,IF(M$10=$F68,$D68-SUM($G68:L68),0))</f>
        <v>162965.48692938779</v>
      </c>
      <c r="O68" s="10">
        <f>I68*PRODUCT($O$17:O$17)</f>
        <v>164432.17631175226</v>
      </c>
      <c r="P68" s="10">
        <f>J68*PRODUCT($O$17:P$17)</f>
        <v>165912.06589855801</v>
      </c>
      <c r="Q68" s="10">
        <f>K68*PRODUCT($O$17:Q$17)</f>
        <v>167405.27449164502</v>
      </c>
      <c r="R68" s="10">
        <f>L68*PRODUCT($O$17:R$17)</f>
        <v>168911.92196206978</v>
      </c>
      <c r="S68" s="10">
        <f>M68*PRODUCT($O$17:S$17)</f>
        <v>170432.12925972839</v>
      </c>
      <c r="U68" s="10">
        <f t="shared" si="3"/>
        <v>5672910.0827554539</v>
      </c>
      <c r="V68" s="10">
        <f t="shared" si="8"/>
        <v>5558054.2076016944</v>
      </c>
      <c r="W68" s="10">
        <f t="shared" si="8"/>
        <v>5440671.4209784633</v>
      </c>
      <c r="X68" s="10">
        <f t="shared" si="8"/>
        <v>5320725.5418051993</v>
      </c>
      <c r="Y68" s="10">
        <f t="shared" si="8"/>
        <v>5198179.9424217166</v>
      </c>
    </row>
    <row r="69" spans="2:25" x14ac:dyDescent="0.2">
      <c r="B69" s="29">
        <f>'3) Input geactiveerde inflatie'!B56</f>
        <v>44</v>
      </c>
      <c r="C69" s="29">
        <f>'3) Input geactiveerde inflatie'!D56</f>
        <v>4936616.0573687516</v>
      </c>
      <c r="D69" s="10">
        <f t="shared" si="5"/>
        <v>2468308.0286843758</v>
      </c>
      <c r="E69" s="39">
        <f>'3) Input geactiveerde inflatie'!E56</f>
        <v>25.5</v>
      </c>
      <c r="F69" s="51">
        <f>'3) Input geactiveerde inflatie'!F56</f>
        <v>2047</v>
      </c>
      <c r="H69" s="53"/>
      <c r="I69" s="10">
        <f>IF(AND($F69&gt;I$10,$E69&gt;0),$D69/$E69,IF(I$10=$F69,$D69-SUM($G69:G69),0))</f>
        <v>96796.393281740224</v>
      </c>
      <c r="J69" s="10">
        <f>IF(AND($F69&gt;J$10,$E69&gt;0),$D69/$E69,IF(J$10=$F69,$D69-SUM($G69:I69),0))</f>
        <v>96796.393281740224</v>
      </c>
      <c r="K69" s="10">
        <f>IF(AND($F69&gt;K$10,$E69&gt;0),$D69/$E69,IF(K$10=$F69,$D69-SUM($G69:J69),0))</f>
        <v>96796.393281740224</v>
      </c>
      <c r="L69" s="10">
        <f>IF(AND($F69&gt;L$10,$E69&gt;0),$D69/$E69,IF(L$10=$F69,$D69-SUM($G69:K69),0))</f>
        <v>96796.393281740224</v>
      </c>
      <c r="M69" s="10">
        <f>IF(AND($F69&gt;M$10,$E69&gt;0),$D69/$E69,IF(M$10=$F69,$D69-SUM($G69:L69),0))</f>
        <v>96796.393281740224</v>
      </c>
      <c r="O69" s="10">
        <f>I69*PRODUCT($O$17:O$17)</f>
        <v>97667.560821275882</v>
      </c>
      <c r="P69" s="10">
        <f>J69*PRODUCT($O$17:P$17)</f>
        <v>98546.568868667353</v>
      </c>
      <c r="Q69" s="10">
        <f>K69*PRODUCT($O$17:Q$17)</f>
        <v>99433.487988485344</v>
      </c>
      <c r="R69" s="10">
        <f>L69*PRODUCT($O$17:R$17)</f>
        <v>100328.38938038169</v>
      </c>
      <c r="S69" s="10">
        <f>M69*PRODUCT($O$17:S$17)</f>
        <v>101231.34488480512</v>
      </c>
      <c r="U69" s="10">
        <f t="shared" si="3"/>
        <v>2392855.2401212594</v>
      </c>
      <c r="V69" s="10">
        <f t="shared" si="8"/>
        <v>2315844.368413683</v>
      </c>
      <c r="W69" s="10">
        <f t="shared" si="8"/>
        <v>2237253.4797409205</v>
      </c>
      <c r="X69" s="10">
        <f t="shared" si="8"/>
        <v>2157060.3716782066</v>
      </c>
      <c r="Y69" s="10">
        <f t="shared" si="8"/>
        <v>2075242.570138505</v>
      </c>
    </row>
    <row r="70" spans="2:25" x14ac:dyDescent="0.2">
      <c r="B70" s="29">
        <f>'3) Input geactiveerde inflatie'!B57</f>
        <v>45</v>
      </c>
      <c r="C70" s="29">
        <f>'3) Input geactiveerde inflatie'!D57</f>
        <v>448855.47702986933</v>
      </c>
      <c r="D70" s="10">
        <f t="shared" si="5"/>
        <v>224427.73851493467</v>
      </c>
      <c r="E70" s="39">
        <f>'3) Input geactiveerde inflatie'!E57</f>
        <v>15.5</v>
      </c>
      <c r="F70" s="51">
        <f>'3) Input geactiveerde inflatie'!F57</f>
        <v>2037</v>
      </c>
      <c r="H70" s="53"/>
      <c r="I70" s="10">
        <f>IF(AND($F70&gt;I$10,$E70&gt;0),$D70/$E70,IF(I$10=$F70,$D70-SUM($G70:G70),0))</f>
        <v>14479.208936447398</v>
      </c>
      <c r="J70" s="10">
        <f>IF(AND($F70&gt;J$10,$E70&gt;0),$D70/$E70,IF(J$10=$F70,$D70-SUM($G70:I70),0))</f>
        <v>14479.208936447398</v>
      </c>
      <c r="K70" s="10">
        <f>IF(AND($F70&gt;K$10,$E70&gt;0),$D70/$E70,IF(K$10=$F70,$D70-SUM($G70:J70),0))</f>
        <v>14479.208936447398</v>
      </c>
      <c r="L70" s="10">
        <f>IF(AND($F70&gt;L$10,$E70&gt;0),$D70/$E70,IF(L$10=$F70,$D70-SUM($G70:K70),0))</f>
        <v>14479.208936447398</v>
      </c>
      <c r="M70" s="10">
        <f>IF(AND($F70&gt;M$10,$E70&gt;0),$D70/$E70,IF(M$10=$F70,$D70-SUM($G70:L70),0))</f>
        <v>14479.208936447398</v>
      </c>
      <c r="O70" s="10">
        <f>I70*PRODUCT($O$17:O$17)</f>
        <v>14609.521816875424</v>
      </c>
      <c r="P70" s="10">
        <f>J70*PRODUCT($O$17:P$17)</f>
        <v>14741.0075132273</v>
      </c>
      <c r="Q70" s="10">
        <f>K70*PRODUCT($O$17:Q$17)</f>
        <v>14873.676580846342</v>
      </c>
      <c r="R70" s="10">
        <f>L70*PRODUCT($O$17:R$17)</f>
        <v>15007.539670073958</v>
      </c>
      <c r="S70" s="10">
        <f>M70*PRODUCT($O$17:S$17)</f>
        <v>15142.607527104623</v>
      </c>
      <c r="U70" s="10">
        <f t="shared" si="3"/>
        <v>211838.06634469362</v>
      </c>
      <c r="V70" s="10">
        <f t="shared" si="8"/>
        <v>199003.60142856857</v>
      </c>
      <c r="W70" s="10">
        <f t="shared" si="8"/>
        <v>185920.95726057934</v>
      </c>
      <c r="X70" s="10">
        <f t="shared" si="8"/>
        <v>172586.70620585058</v>
      </c>
      <c r="Y70" s="10">
        <f t="shared" si="8"/>
        <v>158997.37903459862</v>
      </c>
    </row>
    <row r="71" spans="2:25" x14ac:dyDescent="0.2">
      <c r="B71" s="29">
        <f>'3) Input geactiveerde inflatie'!B58</f>
        <v>46</v>
      </c>
      <c r="C71" s="29">
        <f>'3) Input geactiveerde inflatie'!D58</f>
        <v>5155.0352492681341</v>
      </c>
      <c r="D71" s="10">
        <f t="shared" si="5"/>
        <v>2577.517624634067</v>
      </c>
      <c r="E71" s="39">
        <f>'3) Input geactiveerde inflatie'!E58</f>
        <v>10.5</v>
      </c>
      <c r="F71" s="51">
        <f>'3) Input geactiveerde inflatie'!F58</f>
        <v>2032</v>
      </c>
      <c r="H71" s="53"/>
      <c r="I71" s="10">
        <f>IF(AND($F71&gt;I$10,$E71&gt;0),$D71/$E71,IF(I$10=$F71,$D71-SUM($G71:G71),0))</f>
        <v>245.47786901276828</v>
      </c>
      <c r="J71" s="10">
        <f>IF(AND($F71&gt;J$10,$E71&gt;0),$D71/$E71,IF(J$10=$F71,$D71-SUM($G71:I71),0))</f>
        <v>245.47786901276828</v>
      </c>
      <c r="K71" s="10">
        <f>IF(AND($F71&gt;K$10,$E71&gt;0),$D71/$E71,IF(K$10=$F71,$D71-SUM($G71:J71),0))</f>
        <v>245.47786901276828</v>
      </c>
      <c r="L71" s="10">
        <f>IF(AND($F71&gt;L$10,$E71&gt;0),$D71/$E71,IF(L$10=$F71,$D71-SUM($G71:K71),0))</f>
        <v>245.47786901276828</v>
      </c>
      <c r="M71" s="10">
        <f>IF(AND($F71&gt;M$10,$E71&gt;0),$D71/$E71,IF(M$10=$F71,$D71-SUM($G71:L71),0))</f>
        <v>245.47786901276828</v>
      </c>
      <c r="O71" s="10">
        <f>I71*PRODUCT($O$17:O$17)</f>
        <v>247.68716983388316</v>
      </c>
      <c r="P71" s="10">
        <f>J71*PRODUCT($O$17:P$17)</f>
        <v>249.91635436238809</v>
      </c>
      <c r="Q71" s="10">
        <f>K71*PRODUCT($O$17:Q$17)</f>
        <v>252.16560155164953</v>
      </c>
      <c r="R71" s="10">
        <f>L71*PRODUCT($O$17:R$17)</f>
        <v>254.43509196561436</v>
      </c>
      <c r="S71" s="10">
        <f>M71*PRODUCT($O$17:S$17)</f>
        <v>256.72500779330488</v>
      </c>
      <c r="U71" s="10">
        <f t="shared" si="3"/>
        <v>2353.0281134218903</v>
      </c>
      <c r="V71" s="10">
        <f t="shared" si="8"/>
        <v>2124.289012080299</v>
      </c>
      <c r="W71" s="10">
        <f t="shared" si="8"/>
        <v>1891.2420116373719</v>
      </c>
      <c r="X71" s="10">
        <f t="shared" si="8"/>
        <v>1653.8280977764937</v>
      </c>
      <c r="Y71" s="10">
        <f t="shared" si="8"/>
        <v>1411.9875428631769</v>
      </c>
    </row>
    <row r="72" spans="2:25" x14ac:dyDescent="0.2">
      <c r="B72" s="29">
        <f>'3) Input geactiveerde inflatie'!B59</f>
        <v>47</v>
      </c>
      <c r="C72" s="29">
        <f>'3) Input geactiveerde inflatie'!D59</f>
        <v>6.6546017182478672E-10</v>
      </c>
      <c r="D72" s="10">
        <f t="shared" si="5"/>
        <v>3.3273008591239336E-10</v>
      </c>
      <c r="E72" s="39">
        <f>'3) Input geactiveerde inflatie'!E59</f>
        <v>0</v>
      </c>
      <c r="F72" s="51">
        <f>'3) Input geactiveerde inflatie'!F59</f>
        <v>2017</v>
      </c>
      <c r="H72" s="53"/>
      <c r="I72" s="10">
        <f>IF(AND($F72&gt;I$10,$E72&gt;0),$D72/$E72,IF(I$10=$F72,$D72-SUM($G72:G72),0))</f>
        <v>0</v>
      </c>
      <c r="J72" s="10">
        <f>IF(AND($F72&gt;J$10,$E72&gt;0),$D72/$E72,IF(J$10=$F72,$D72-SUM($G72:I72),0))</f>
        <v>0</v>
      </c>
      <c r="K72" s="10">
        <f>IF(AND($F72&gt;K$10,$E72&gt;0),$D72/$E72,IF(K$10=$F72,$D72-SUM($G72:J72),0))</f>
        <v>0</v>
      </c>
      <c r="L72" s="10">
        <f>IF(AND($F72&gt;L$10,$E72&gt;0),$D72/$E72,IF(L$10=$F72,$D72-SUM($G72:K72),0))</f>
        <v>0</v>
      </c>
      <c r="M72" s="10">
        <f>IF(AND($F72&gt;M$10,$E72&gt;0),$D72/$E72,IF(M$10=$F72,$D72-SUM($G72:L72),0))</f>
        <v>0</v>
      </c>
      <c r="O72" s="10">
        <f>I72*PRODUCT($O$17:O$17)</f>
        <v>0</v>
      </c>
      <c r="P72" s="10">
        <f>J72*PRODUCT($O$17:P$17)</f>
        <v>0</v>
      </c>
      <c r="Q72" s="10">
        <f>K72*PRODUCT($O$17:Q$17)</f>
        <v>0</v>
      </c>
      <c r="R72" s="10">
        <f>L72*PRODUCT($O$17:R$17)</f>
        <v>0</v>
      </c>
      <c r="S72" s="10">
        <f>M72*PRODUCT($O$17:S$17)</f>
        <v>0</v>
      </c>
      <c r="U72" s="10">
        <f t="shared" si="3"/>
        <v>3.3572465668560488E-10</v>
      </c>
      <c r="V72" s="10">
        <f t="shared" si="8"/>
        <v>3.3874617859577528E-10</v>
      </c>
      <c r="W72" s="10">
        <f t="shared" si="8"/>
        <v>3.4179489420313722E-10</v>
      </c>
      <c r="X72" s="10">
        <f t="shared" si="8"/>
        <v>3.4487104825096541E-10</v>
      </c>
      <c r="Y72" s="10">
        <f t="shared" si="8"/>
        <v>3.4797488768522409E-10</v>
      </c>
    </row>
    <row r="73" spans="2:25" x14ac:dyDescent="0.2">
      <c r="B73" s="29">
        <f>'3) Input geactiveerde inflatie'!B60</f>
        <v>48</v>
      </c>
      <c r="C73" s="29">
        <f>'3) Input geactiveerde inflatie'!D60</f>
        <v>1.0707911871085417E-9</v>
      </c>
      <c r="D73" s="10">
        <f t="shared" si="5"/>
        <v>5.3539559355427084E-10</v>
      </c>
      <c r="E73" s="39">
        <f>'3) Input geactiveerde inflatie'!E60</f>
        <v>0</v>
      </c>
      <c r="F73" s="51">
        <f>'3) Input geactiveerde inflatie'!F60</f>
        <v>2012</v>
      </c>
      <c r="H73" s="53"/>
      <c r="I73" s="10">
        <f>IF(AND($F73&gt;I$10,$E73&gt;0),$D73/$E73,IF(I$10=$F73,$D73-SUM($G73:G73),0))</f>
        <v>0</v>
      </c>
      <c r="J73" s="10">
        <f>IF(AND($F73&gt;J$10,$E73&gt;0),$D73/$E73,IF(J$10=$F73,$D73-SUM($G73:I73),0))</f>
        <v>0</v>
      </c>
      <c r="K73" s="10">
        <f>IF(AND($F73&gt;K$10,$E73&gt;0),$D73/$E73,IF(K$10=$F73,$D73-SUM($G73:J73),0))</f>
        <v>0</v>
      </c>
      <c r="L73" s="10">
        <f>IF(AND($F73&gt;L$10,$E73&gt;0),$D73/$E73,IF(L$10=$F73,$D73-SUM($G73:K73),0))</f>
        <v>0</v>
      </c>
      <c r="M73" s="10">
        <f>IF(AND($F73&gt;M$10,$E73&gt;0),$D73/$E73,IF(M$10=$F73,$D73-SUM($G73:L73),0))</f>
        <v>0</v>
      </c>
      <c r="O73" s="10">
        <f>I73*PRODUCT($O$17:O$17)</f>
        <v>0</v>
      </c>
      <c r="P73" s="10">
        <f>J73*PRODUCT($O$17:P$17)</f>
        <v>0</v>
      </c>
      <c r="Q73" s="10">
        <f>K73*PRODUCT($O$17:Q$17)</f>
        <v>0</v>
      </c>
      <c r="R73" s="10">
        <f>L73*PRODUCT($O$17:R$17)</f>
        <v>0</v>
      </c>
      <c r="S73" s="10">
        <f>M73*PRODUCT($O$17:S$17)</f>
        <v>0</v>
      </c>
      <c r="U73" s="10">
        <f t="shared" si="3"/>
        <v>5.4021415389625924E-10</v>
      </c>
      <c r="V73" s="10">
        <f t="shared" si="8"/>
        <v>5.4507608128132547E-10</v>
      </c>
      <c r="W73" s="10">
        <f t="shared" si="8"/>
        <v>5.4998176601285733E-10</v>
      </c>
      <c r="X73" s="10">
        <f t="shared" si="8"/>
        <v>5.5493160190697294E-10</v>
      </c>
      <c r="Y73" s="10">
        <f t="shared" si="8"/>
        <v>5.5992598632413568E-10</v>
      </c>
    </row>
    <row r="74" spans="2:25" x14ac:dyDescent="0.2">
      <c r="B74" s="29">
        <f>'3) Input geactiveerde inflatie'!B61</f>
        <v>49</v>
      </c>
      <c r="C74" s="29">
        <f>'3) Input geactiveerde inflatie'!D61</f>
        <v>58442.184262292692</v>
      </c>
      <c r="D74" s="10">
        <f t="shared" si="5"/>
        <v>29221.092131146346</v>
      </c>
      <c r="E74" s="39">
        <f>'3) Input geactiveerde inflatie'!E61</f>
        <v>0</v>
      </c>
      <c r="F74" s="51">
        <f>'3) Input geactiveerde inflatie'!F61</f>
        <v>2011</v>
      </c>
      <c r="H74" s="53"/>
      <c r="I74" s="10">
        <f>IF(AND($F74&gt;I$10,$E74&gt;0),$D74/$E74,IF(I$10=$F74,$D74-SUM($G74:G74),0))</f>
        <v>0</v>
      </c>
      <c r="J74" s="10">
        <f>IF(AND($F74&gt;J$10,$E74&gt;0),$D74/$E74,IF(J$10=$F74,$D74-SUM($G74:I74),0))</f>
        <v>0</v>
      </c>
      <c r="K74" s="10">
        <f>IF(AND($F74&gt;K$10,$E74&gt;0),$D74/$E74,IF(K$10=$F74,$D74-SUM($G74:J74),0))</f>
        <v>0</v>
      </c>
      <c r="L74" s="10">
        <f>IF(AND($F74&gt;L$10,$E74&gt;0),$D74/$E74,IF(L$10=$F74,$D74-SUM($G74:K74),0))</f>
        <v>0</v>
      </c>
      <c r="M74" s="10">
        <f>IF(AND($F74&gt;M$10,$E74&gt;0),$D74/$E74,IF(M$10=$F74,$D74-SUM($G74:L74),0))</f>
        <v>0</v>
      </c>
      <c r="O74" s="10">
        <f>I74*PRODUCT($O$17:O$17)</f>
        <v>0</v>
      </c>
      <c r="P74" s="10">
        <f>J74*PRODUCT($O$17:P$17)</f>
        <v>0</v>
      </c>
      <c r="Q74" s="10">
        <f>K74*PRODUCT($O$17:Q$17)</f>
        <v>0</v>
      </c>
      <c r="R74" s="10">
        <f>L74*PRODUCT($O$17:R$17)</f>
        <v>0</v>
      </c>
      <c r="S74" s="10">
        <f>M74*PRODUCT($O$17:S$17)</f>
        <v>0</v>
      </c>
      <c r="U74" s="10">
        <f t="shared" si="3"/>
        <v>29484.081960326661</v>
      </c>
      <c r="V74" s="10">
        <f t="shared" si="8"/>
        <v>29749.438697969599</v>
      </c>
      <c r="W74" s="10">
        <f t="shared" si="8"/>
        <v>30017.183646251324</v>
      </c>
      <c r="X74" s="10">
        <f t="shared" si="8"/>
        <v>30287.338299067582</v>
      </c>
      <c r="Y74" s="10">
        <f t="shared" si="8"/>
        <v>30559.924343759187</v>
      </c>
    </row>
    <row r="75" spans="2:25" x14ac:dyDescent="0.2">
      <c r="B75" s="29">
        <f>'3) Input geactiveerde inflatie'!B62</f>
        <v>50</v>
      </c>
      <c r="C75" s="29">
        <f>'3) Input geactiveerde inflatie'!D62</f>
        <v>13068171.161936961</v>
      </c>
      <c r="D75" s="10">
        <f t="shared" si="5"/>
        <v>6534085.5809684806</v>
      </c>
      <c r="E75" s="39">
        <f>'3) Input geactiveerde inflatie'!E62</f>
        <v>36.5</v>
      </c>
      <c r="F75" s="51">
        <f>'3) Input geactiveerde inflatie'!F62</f>
        <v>2058</v>
      </c>
      <c r="H75" s="53"/>
      <c r="I75" s="10">
        <f>IF(AND($F75&gt;I$10,$E75&gt;0),$D75/$E75,IF(I$10=$F75,$D75-SUM($G75:G75),0))</f>
        <v>179016.04331420496</v>
      </c>
      <c r="J75" s="10">
        <f>IF(AND($F75&gt;J$10,$E75&gt;0),$D75/$E75,IF(J$10=$F75,$D75-SUM($G75:I75),0))</f>
        <v>179016.04331420496</v>
      </c>
      <c r="K75" s="10">
        <f>IF(AND($F75&gt;K$10,$E75&gt;0),$D75/$E75,IF(K$10=$F75,$D75-SUM($G75:J75),0))</f>
        <v>179016.04331420496</v>
      </c>
      <c r="L75" s="10">
        <f>IF(AND($F75&gt;L$10,$E75&gt;0),$D75/$E75,IF(L$10=$F75,$D75-SUM($G75:K75),0))</f>
        <v>179016.04331420496</v>
      </c>
      <c r="M75" s="10">
        <f>IF(AND($F75&gt;M$10,$E75&gt;0),$D75/$E75,IF(M$10=$F75,$D75-SUM($G75:L75),0))</f>
        <v>179016.04331420496</v>
      </c>
      <c r="O75" s="10">
        <f>I75*PRODUCT($O$17:O$17)</f>
        <v>180627.18770403278</v>
      </c>
      <c r="P75" s="10">
        <f>J75*PRODUCT($O$17:P$17)</f>
        <v>182252.83239336906</v>
      </c>
      <c r="Q75" s="10">
        <f>K75*PRODUCT($O$17:Q$17)</f>
        <v>183893.10788490935</v>
      </c>
      <c r="R75" s="10">
        <f>L75*PRODUCT($O$17:R$17)</f>
        <v>185548.1458558735</v>
      </c>
      <c r="S75" s="10">
        <f>M75*PRODUCT($O$17:S$17)</f>
        <v>187218.07916857637</v>
      </c>
      <c r="U75" s="10">
        <f t="shared" si="3"/>
        <v>6412265.163493163</v>
      </c>
      <c r="V75" s="10">
        <f t="shared" ref="V75:Y90" si="9">U75*P$17-P75</f>
        <v>6287722.7175712325</v>
      </c>
      <c r="W75" s="10">
        <f t="shared" si="9"/>
        <v>6160419.114144464</v>
      </c>
      <c r="X75" s="10">
        <f t="shared" si="9"/>
        <v>6030314.7403158899</v>
      </c>
      <c r="Y75" s="10">
        <f t="shared" si="9"/>
        <v>5897369.4938101554</v>
      </c>
    </row>
    <row r="76" spans="2:25" x14ac:dyDescent="0.2">
      <c r="B76" s="29">
        <f>'3) Input geactiveerde inflatie'!B63</f>
        <v>51</v>
      </c>
      <c r="C76" s="29">
        <f>'3) Input geactiveerde inflatie'!D63</f>
        <v>6289887.383472234</v>
      </c>
      <c r="D76" s="10">
        <f t="shared" si="5"/>
        <v>3144943.691736117</v>
      </c>
      <c r="E76" s="39">
        <f>'3) Input geactiveerde inflatie'!E63</f>
        <v>26.5</v>
      </c>
      <c r="F76" s="51">
        <f>'3) Input geactiveerde inflatie'!F63</f>
        <v>2048</v>
      </c>
      <c r="H76" s="53"/>
      <c r="I76" s="10">
        <f>IF(AND($F76&gt;I$10,$E76&gt;0),$D76/$E76,IF(I$10=$F76,$D76-SUM($G76:G76),0))</f>
        <v>118677.12044287234</v>
      </c>
      <c r="J76" s="10">
        <f>IF(AND($F76&gt;J$10,$E76&gt;0),$D76/$E76,IF(J$10=$F76,$D76-SUM($G76:I76),0))</f>
        <v>118677.12044287234</v>
      </c>
      <c r="K76" s="10">
        <f>IF(AND($F76&gt;K$10,$E76&gt;0),$D76/$E76,IF(K$10=$F76,$D76-SUM($G76:J76),0))</f>
        <v>118677.12044287234</v>
      </c>
      <c r="L76" s="10">
        <f>IF(AND($F76&gt;L$10,$E76&gt;0),$D76/$E76,IF(L$10=$F76,$D76-SUM($G76:K76),0))</f>
        <v>118677.12044287234</v>
      </c>
      <c r="M76" s="10">
        <f>IF(AND($F76&gt;M$10,$E76&gt;0),$D76/$E76,IF(M$10=$F76,$D76-SUM($G76:L76),0))</f>
        <v>118677.12044287234</v>
      </c>
      <c r="O76" s="10">
        <f>I76*PRODUCT($O$17:O$17)</f>
        <v>119745.21452685818</v>
      </c>
      <c r="P76" s="10">
        <f>J76*PRODUCT($O$17:P$17)</f>
        <v>120822.92145759989</v>
      </c>
      <c r="Q76" s="10">
        <f>K76*PRODUCT($O$17:Q$17)</f>
        <v>121910.32775071826</v>
      </c>
      <c r="R76" s="10">
        <f>L76*PRODUCT($O$17:R$17)</f>
        <v>123007.52070047472</v>
      </c>
      <c r="S76" s="10">
        <f>M76*PRODUCT($O$17:S$17)</f>
        <v>124114.58838677898</v>
      </c>
      <c r="U76" s="10">
        <f t="shared" si="3"/>
        <v>3053502.9704348836</v>
      </c>
      <c r="V76" s="10">
        <f t="shared" si="9"/>
        <v>2960161.5757111972</v>
      </c>
      <c r="W76" s="10">
        <f t="shared" si="9"/>
        <v>2864892.7021418796</v>
      </c>
      <c r="X76" s="10">
        <f t="shared" si="9"/>
        <v>2767669.2157606813</v>
      </c>
      <c r="Y76" s="10">
        <f t="shared" si="9"/>
        <v>2668463.6503157481</v>
      </c>
    </row>
    <row r="77" spans="2:25" x14ac:dyDescent="0.2">
      <c r="B77" s="29">
        <f>'3) Input geactiveerde inflatie'!B64</f>
        <v>52</v>
      </c>
      <c r="C77" s="29">
        <f>'3) Input geactiveerde inflatie'!D64</f>
        <v>391080.34328501113</v>
      </c>
      <c r="D77" s="10">
        <f t="shared" si="5"/>
        <v>195540.17164250556</v>
      </c>
      <c r="E77" s="39">
        <f>'3) Input geactiveerde inflatie'!E64</f>
        <v>16.5</v>
      </c>
      <c r="F77" s="51">
        <f>'3) Input geactiveerde inflatie'!F64</f>
        <v>2038</v>
      </c>
      <c r="H77" s="53"/>
      <c r="I77" s="10">
        <f>IF(AND($F77&gt;I$10,$E77&gt;0),$D77/$E77,IF(I$10=$F77,$D77-SUM($G77:G77),0))</f>
        <v>11850.919493485186</v>
      </c>
      <c r="J77" s="10">
        <f>IF(AND($F77&gt;J$10,$E77&gt;0),$D77/$E77,IF(J$10=$F77,$D77-SUM($G77:I77),0))</f>
        <v>11850.919493485186</v>
      </c>
      <c r="K77" s="10">
        <f>IF(AND($F77&gt;K$10,$E77&gt;0),$D77/$E77,IF(K$10=$F77,$D77-SUM($G77:J77),0))</f>
        <v>11850.919493485186</v>
      </c>
      <c r="L77" s="10">
        <f>IF(AND($F77&gt;L$10,$E77&gt;0),$D77/$E77,IF(L$10=$F77,$D77-SUM($G77:K77),0))</f>
        <v>11850.919493485186</v>
      </c>
      <c r="M77" s="10">
        <f>IF(AND($F77&gt;M$10,$E77&gt;0),$D77/$E77,IF(M$10=$F77,$D77-SUM($G77:L77),0))</f>
        <v>11850.919493485186</v>
      </c>
      <c r="O77" s="10">
        <f>I77*PRODUCT($O$17:O$17)</f>
        <v>11957.577768926551</v>
      </c>
      <c r="P77" s="10">
        <f>J77*PRODUCT($O$17:P$17)</f>
        <v>12065.195968846889</v>
      </c>
      <c r="Q77" s="10">
        <f>K77*PRODUCT($O$17:Q$17)</f>
        <v>12173.782732566509</v>
      </c>
      <c r="R77" s="10">
        <f>L77*PRODUCT($O$17:R$17)</f>
        <v>12283.346777159606</v>
      </c>
      <c r="S77" s="10">
        <f>M77*PRODUCT($O$17:S$17)</f>
        <v>12393.896898154042</v>
      </c>
      <c r="U77" s="10">
        <f t="shared" si="3"/>
        <v>185342.45541836155</v>
      </c>
      <c r="V77" s="10">
        <f t="shared" si="9"/>
        <v>174945.34154827992</v>
      </c>
      <c r="W77" s="10">
        <f t="shared" si="9"/>
        <v>164346.06688964792</v>
      </c>
      <c r="X77" s="10">
        <f t="shared" si="9"/>
        <v>153541.83471449514</v>
      </c>
      <c r="Y77" s="10">
        <f t="shared" si="9"/>
        <v>142529.81432877152</v>
      </c>
    </row>
    <row r="78" spans="2:25" x14ac:dyDescent="0.2">
      <c r="B78" s="29">
        <f>'3) Input geactiveerde inflatie'!B65</f>
        <v>53</v>
      </c>
      <c r="C78" s="29">
        <f>'3) Input geactiveerde inflatie'!D65</f>
        <v>49099.949053491553</v>
      </c>
      <c r="D78" s="10">
        <f t="shared" si="5"/>
        <v>24549.974526745777</v>
      </c>
      <c r="E78" s="39">
        <f>'3) Input geactiveerde inflatie'!E65</f>
        <v>11.5</v>
      </c>
      <c r="F78" s="51">
        <f>'3) Input geactiveerde inflatie'!F65</f>
        <v>2033</v>
      </c>
      <c r="H78" s="53"/>
      <c r="I78" s="10">
        <f>IF(AND($F78&gt;I$10,$E78&gt;0),$D78/$E78,IF(I$10=$F78,$D78-SUM($G78:G78),0))</f>
        <v>2134.7803936300675</v>
      </c>
      <c r="J78" s="10">
        <f>IF(AND($F78&gt;J$10,$E78&gt;0),$D78/$E78,IF(J$10=$F78,$D78-SUM($G78:I78),0))</f>
        <v>2134.7803936300675</v>
      </c>
      <c r="K78" s="10">
        <f>IF(AND($F78&gt;K$10,$E78&gt;0),$D78/$E78,IF(K$10=$F78,$D78-SUM($G78:J78),0))</f>
        <v>2134.7803936300675</v>
      </c>
      <c r="L78" s="10">
        <f>IF(AND($F78&gt;L$10,$E78&gt;0),$D78/$E78,IF(L$10=$F78,$D78-SUM($G78:K78),0))</f>
        <v>2134.7803936300675</v>
      </c>
      <c r="M78" s="10">
        <f>IF(AND($F78&gt;M$10,$E78&gt;0),$D78/$E78,IF(M$10=$F78,$D78-SUM($G78:L78),0))</f>
        <v>2134.7803936300675</v>
      </c>
      <c r="O78" s="10">
        <f>I78*PRODUCT($O$17:O$17)</f>
        <v>2153.9934171727377</v>
      </c>
      <c r="P78" s="10">
        <f>J78*PRODUCT($O$17:P$17)</f>
        <v>2173.3793579272924</v>
      </c>
      <c r="Q78" s="10">
        <f>K78*PRODUCT($O$17:Q$17)</f>
        <v>2192.9397721486375</v>
      </c>
      <c r="R78" s="10">
        <f>L78*PRODUCT($O$17:R$17)</f>
        <v>2212.6762300979749</v>
      </c>
      <c r="S78" s="10">
        <f>M78*PRODUCT($O$17:S$17)</f>
        <v>2232.5903161688566</v>
      </c>
      <c r="U78" s="10">
        <f t="shared" si="3"/>
        <v>22616.93088031375</v>
      </c>
      <c r="V78" s="10">
        <f t="shared" si="9"/>
        <v>20647.103900309277</v>
      </c>
      <c r="W78" s="10">
        <f t="shared" si="9"/>
        <v>18639.988063263419</v>
      </c>
      <c r="X78" s="10">
        <f t="shared" si="9"/>
        <v>16595.071725734811</v>
      </c>
      <c r="Y78" s="10">
        <f t="shared" si="9"/>
        <v>14511.837055097565</v>
      </c>
    </row>
    <row r="79" spans="2:25" x14ac:dyDescent="0.2">
      <c r="B79" s="29">
        <f>'3) Input geactiveerde inflatie'!B66</f>
        <v>54</v>
      </c>
      <c r="C79" s="29">
        <f>'3) Input geactiveerde inflatie'!D66</f>
        <v>1.4301244611851869E-9</v>
      </c>
      <c r="D79" s="10">
        <f t="shared" si="5"/>
        <v>7.1506223059259345E-10</v>
      </c>
      <c r="E79" s="39">
        <f>'3) Input geactiveerde inflatie'!E66</f>
        <v>0</v>
      </c>
      <c r="F79" s="51">
        <f>'3) Input geactiveerde inflatie'!F66</f>
        <v>2018</v>
      </c>
      <c r="H79" s="53"/>
      <c r="I79" s="10">
        <f>IF(AND($F79&gt;I$10,$E79&gt;0),$D79/$E79,IF(I$10=$F79,$D79-SUM($G79:G79),0))</f>
        <v>0</v>
      </c>
      <c r="J79" s="10">
        <f>IF(AND($F79&gt;J$10,$E79&gt;0),$D79/$E79,IF(J$10=$F79,$D79-SUM($G79:I79),0))</f>
        <v>0</v>
      </c>
      <c r="K79" s="10">
        <f>IF(AND($F79&gt;K$10,$E79&gt;0),$D79/$E79,IF(K$10=$F79,$D79-SUM($G79:J79),0))</f>
        <v>0</v>
      </c>
      <c r="L79" s="10">
        <f>IF(AND($F79&gt;L$10,$E79&gt;0),$D79/$E79,IF(L$10=$F79,$D79-SUM($G79:K79),0))</f>
        <v>0</v>
      </c>
      <c r="M79" s="10">
        <f>IF(AND($F79&gt;M$10,$E79&gt;0),$D79/$E79,IF(M$10=$F79,$D79-SUM($G79:L79),0))</f>
        <v>0</v>
      </c>
      <c r="O79" s="10">
        <f>I79*PRODUCT($O$17:O$17)</f>
        <v>0</v>
      </c>
      <c r="P79" s="10">
        <f>J79*PRODUCT($O$17:P$17)</f>
        <v>0</v>
      </c>
      <c r="Q79" s="10">
        <f>K79*PRODUCT($O$17:Q$17)</f>
        <v>0</v>
      </c>
      <c r="R79" s="10">
        <f>L79*PRODUCT($O$17:R$17)</f>
        <v>0</v>
      </c>
      <c r="S79" s="10">
        <f>M79*PRODUCT($O$17:S$17)</f>
        <v>0</v>
      </c>
      <c r="U79" s="10">
        <f t="shared" si="3"/>
        <v>7.2149779066792675E-10</v>
      </c>
      <c r="V79" s="10">
        <f t="shared" si="9"/>
        <v>7.2799127078393805E-10</v>
      </c>
      <c r="W79" s="10">
        <f t="shared" si="9"/>
        <v>7.3454319222099346E-10</v>
      </c>
      <c r="X79" s="10">
        <f t="shared" si="9"/>
        <v>7.411540809509823E-10</v>
      </c>
      <c r="Y79" s="10">
        <f t="shared" si="9"/>
        <v>7.4782446767954111E-10</v>
      </c>
    </row>
    <row r="80" spans="2:25" x14ac:dyDescent="0.2">
      <c r="B80" s="29">
        <f>'3) Input geactiveerde inflatie'!B67</f>
        <v>55</v>
      </c>
      <c r="C80" s="29">
        <f>'3) Input geactiveerde inflatie'!D67</f>
        <v>-8.4324518811914332E-10</v>
      </c>
      <c r="D80" s="10">
        <f t="shared" si="5"/>
        <v>-4.2162259405957166E-10</v>
      </c>
      <c r="E80" s="39">
        <f>'3) Input geactiveerde inflatie'!E67</f>
        <v>0</v>
      </c>
      <c r="F80" s="51">
        <f>'3) Input geactiveerde inflatie'!F67</f>
        <v>2013</v>
      </c>
      <c r="H80" s="53"/>
      <c r="I80" s="10">
        <f>IF(AND($F80&gt;I$10,$E80&gt;0),$D80/$E80,IF(I$10=$F80,$D80-SUM($G80:G80),0))</f>
        <v>0</v>
      </c>
      <c r="J80" s="10">
        <f>IF(AND($F80&gt;J$10,$E80&gt;0),$D80/$E80,IF(J$10=$F80,$D80-SUM($G80:I80),0))</f>
        <v>0</v>
      </c>
      <c r="K80" s="10">
        <f>IF(AND($F80&gt;K$10,$E80&gt;0),$D80/$E80,IF(K$10=$F80,$D80-SUM($G80:J80),0))</f>
        <v>0</v>
      </c>
      <c r="L80" s="10">
        <f>IF(AND($F80&gt;L$10,$E80&gt;0),$D80/$E80,IF(L$10=$F80,$D80-SUM($G80:K80),0))</f>
        <v>0</v>
      </c>
      <c r="M80" s="10">
        <f>IF(AND($F80&gt;M$10,$E80&gt;0),$D80/$E80,IF(M$10=$F80,$D80-SUM($G80:L80),0))</f>
        <v>0</v>
      </c>
      <c r="O80" s="10">
        <f>I80*PRODUCT($O$17:O$17)</f>
        <v>0</v>
      </c>
      <c r="P80" s="10">
        <f>J80*PRODUCT($O$17:P$17)</f>
        <v>0</v>
      </c>
      <c r="Q80" s="10">
        <f>K80*PRODUCT($O$17:Q$17)</f>
        <v>0</v>
      </c>
      <c r="R80" s="10">
        <f>L80*PRODUCT($O$17:R$17)</f>
        <v>0</v>
      </c>
      <c r="S80" s="10">
        <f>M80*PRODUCT($O$17:S$17)</f>
        <v>0</v>
      </c>
      <c r="U80" s="10">
        <f t="shared" si="3"/>
        <v>-4.2541719740610775E-10</v>
      </c>
      <c r="V80" s="10">
        <f t="shared" si="9"/>
        <v>-4.2924595218276269E-10</v>
      </c>
      <c r="W80" s="10">
        <f t="shared" si="9"/>
        <v>-4.3310916575240754E-10</v>
      </c>
      <c r="X80" s="10">
        <f t="shared" si="9"/>
        <v>-4.3700714824417917E-10</v>
      </c>
      <c r="Y80" s="10">
        <f t="shared" si="9"/>
        <v>-4.4094021257837675E-10</v>
      </c>
    </row>
    <row r="81" spans="2:25" x14ac:dyDescent="0.2">
      <c r="B81" s="29">
        <f>'3) Input geactiveerde inflatie'!B68</f>
        <v>56</v>
      </c>
      <c r="C81" s="29">
        <f>'3) Input geactiveerde inflatie'!D68</f>
        <v>180719.42022184981</v>
      </c>
      <c r="D81" s="10">
        <f t="shared" si="5"/>
        <v>90359.710110924905</v>
      </c>
      <c r="E81" s="39">
        <f>'3) Input geactiveerde inflatie'!E68</f>
        <v>0</v>
      </c>
      <c r="F81" s="51">
        <f>'3) Input geactiveerde inflatie'!F68</f>
        <v>2011</v>
      </c>
      <c r="H81" s="53"/>
      <c r="I81" s="10">
        <f>IF(AND($F81&gt;I$10,$E81&gt;0),$D81/$E81,IF(I$10=$F81,$D81-SUM($G81:G81),0))</f>
        <v>0</v>
      </c>
      <c r="J81" s="10">
        <f>IF(AND($F81&gt;J$10,$E81&gt;0),$D81/$E81,IF(J$10=$F81,$D81-SUM($G81:I81),0))</f>
        <v>0</v>
      </c>
      <c r="K81" s="10">
        <f>IF(AND($F81&gt;K$10,$E81&gt;0),$D81/$E81,IF(K$10=$F81,$D81-SUM($G81:J81),0))</f>
        <v>0</v>
      </c>
      <c r="L81" s="10">
        <f>IF(AND($F81&gt;L$10,$E81&gt;0),$D81/$E81,IF(L$10=$F81,$D81-SUM($G81:K81),0))</f>
        <v>0</v>
      </c>
      <c r="M81" s="10">
        <f>IF(AND($F81&gt;M$10,$E81&gt;0),$D81/$E81,IF(M$10=$F81,$D81-SUM($G81:L81),0))</f>
        <v>0</v>
      </c>
      <c r="O81" s="10">
        <f>I81*PRODUCT($O$17:O$17)</f>
        <v>0</v>
      </c>
      <c r="P81" s="10">
        <f>J81*PRODUCT($O$17:P$17)</f>
        <v>0</v>
      </c>
      <c r="Q81" s="10">
        <f>K81*PRODUCT($O$17:Q$17)</f>
        <v>0</v>
      </c>
      <c r="R81" s="10">
        <f>L81*PRODUCT($O$17:R$17)</f>
        <v>0</v>
      </c>
      <c r="S81" s="10">
        <f>M81*PRODUCT($O$17:S$17)</f>
        <v>0</v>
      </c>
      <c r="U81" s="10">
        <f t="shared" si="3"/>
        <v>91172.94750192322</v>
      </c>
      <c r="V81" s="10">
        <f t="shared" si="9"/>
        <v>91993.504029440519</v>
      </c>
      <c r="W81" s="10">
        <f t="shared" si="9"/>
        <v>92821.445565705479</v>
      </c>
      <c r="X81" s="10">
        <f t="shared" si="9"/>
        <v>93656.838575796821</v>
      </c>
      <c r="Y81" s="10">
        <f t="shared" si="9"/>
        <v>94499.750122978978</v>
      </c>
    </row>
    <row r="82" spans="2:25" x14ac:dyDescent="0.2">
      <c r="B82" s="29">
        <f>'3) Input geactiveerde inflatie'!B69</f>
        <v>57</v>
      </c>
      <c r="C82" s="29">
        <f>'3) Input geactiveerde inflatie'!D69</f>
        <v>13238854.974615961</v>
      </c>
      <c r="D82" s="10">
        <f t="shared" si="5"/>
        <v>6619427.4873079807</v>
      </c>
      <c r="E82" s="39">
        <f>'3) Input geactiveerde inflatie'!E69</f>
        <v>37.5</v>
      </c>
      <c r="F82" s="51">
        <f>'3) Input geactiveerde inflatie'!F69</f>
        <v>2059</v>
      </c>
      <c r="H82" s="53"/>
      <c r="I82" s="10">
        <f>IF(AND($F82&gt;I$10,$E82&gt;0),$D82/$E82,IF(I$10=$F82,$D82-SUM($G82:G82),0))</f>
        <v>176518.06632821282</v>
      </c>
      <c r="J82" s="10">
        <f>IF(AND($F82&gt;J$10,$E82&gt;0),$D82/$E82,IF(J$10=$F82,$D82-SUM($G82:I82),0))</f>
        <v>176518.06632821282</v>
      </c>
      <c r="K82" s="10">
        <f>IF(AND($F82&gt;K$10,$E82&gt;0),$D82/$E82,IF(K$10=$F82,$D82-SUM($G82:J82),0))</f>
        <v>176518.06632821282</v>
      </c>
      <c r="L82" s="10">
        <f>IF(AND($F82&gt;L$10,$E82&gt;0),$D82/$E82,IF(L$10=$F82,$D82-SUM($G82:K82),0))</f>
        <v>176518.06632821282</v>
      </c>
      <c r="M82" s="10">
        <f>IF(AND($F82&gt;M$10,$E82&gt;0),$D82/$E82,IF(M$10=$F82,$D82-SUM($G82:L82),0))</f>
        <v>176518.06632821282</v>
      </c>
      <c r="O82" s="10">
        <f>I82*PRODUCT($O$17:O$17)</f>
        <v>178106.72892516671</v>
      </c>
      <c r="P82" s="10">
        <f>J82*PRODUCT($O$17:P$17)</f>
        <v>179709.6894854932</v>
      </c>
      <c r="Q82" s="10">
        <f>K82*PRODUCT($O$17:Q$17)</f>
        <v>181327.0766908626</v>
      </c>
      <c r="R82" s="10">
        <f>L82*PRODUCT($O$17:R$17)</f>
        <v>182959.02038108034</v>
      </c>
      <c r="S82" s="10">
        <f>M82*PRODUCT($O$17:S$17)</f>
        <v>184605.65156451004</v>
      </c>
      <c r="U82" s="10">
        <f t="shared" si="3"/>
        <v>6500895.6057685856</v>
      </c>
      <c r="V82" s="10">
        <f t="shared" si="9"/>
        <v>6379693.9767350089</v>
      </c>
      <c r="W82" s="10">
        <f t="shared" si="9"/>
        <v>6255784.1458347607</v>
      </c>
      <c r="X82" s="10">
        <f t="shared" si="9"/>
        <v>6129127.1827661926</v>
      </c>
      <c r="Y82" s="10">
        <f t="shared" si="9"/>
        <v>5999683.6758465776</v>
      </c>
    </row>
    <row r="83" spans="2:25" x14ac:dyDescent="0.2">
      <c r="B83" s="29">
        <f>'3) Input geactiveerde inflatie'!B70</f>
        <v>58</v>
      </c>
      <c r="C83" s="29">
        <f>'3) Input geactiveerde inflatie'!D70</f>
        <v>8700279.5586994216</v>
      </c>
      <c r="D83" s="10">
        <f t="shared" si="5"/>
        <v>4350139.7793497108</v>
      </c>
      <c r="E83" s="39">
        <f>'3) Input geactiveerde inflatie'!E70</f>
        <v>27.5</v>
      </c>
      <c r="F83" s="51">
        <f>'3) Input geactiveerde inflatie'!F70</f>
        <v>2049</v>
      </c>
      <c r="H83" s="53"/>
      <c r="I83" s="10">
        <f>IF(AND($F83&gt;I$10,$E83&gt;0),$D83/$E83,IF(I$10=$F83,$D83-SUM($G83:G83),0))</f>
        <v>158186.90106726222</v>
      </c>
      <c r="J83" s="10">
        <f>IF(AND($F83&gt;J$10,$E83&gt;0),$D83/$E83,IF(J$10=$F83,$D83-SUM($G83:I83),0))</f>
        <v>158186.90106726222</v>
      </c>
      <c r="K83" s="10">
        <f>IF(AND($F83&gt;K$10,$E83&gt;0),$D83/$E83,IF(K$10=$F83,$D83-SUM($G83:J83),0))</f>
        <v>158186.90106726222</v>
      </c>
      <c r="L83" s="10">
        <f>IF(AND($F83&gt;L$10,$E83&gt;0),$D83/$E83,IF(L$10=$F83,$D83-SUM($G83:K83),0))</f>
        <v>158186.90106726222</v>
      </c>
      <c r="M83" s="10">
        <f>IF(AND($F83&gt;M$10,$E83&gt;0),$D83/$E83,IF(M$10=$F83,$D83-SUM($G83:L83),0))</f>
        <v>158186.90106726222</v>
      </c>
      <c r="O83" s="10">
        <f>I83*PRODUCT($O$17:O$17)</f>
        <v>159610.58317686757</v>
      </c>
      <c r="P83" s="10">
        <f>J83*PRODUCT($O$17:P$17)</f>
        <v>161047.07842545936</v>
      </c>
      <c r="Q83" s="10">
        <f>K83*PRODUCT($O$17:Q$17)</f>
        <v>162496.50213128846</v>
      </c>
      <c r="R83" s="10">
        <f>L83*PRODUCT($O$17:R$17)</f>
        <v>163958.97065047003</v>
      </c>
      <c r="S83" s="10">
        <f>M83*PRODUCT($O$17:S$17)</f>
        <v>165434.60138632427</v>
      </c>
      <c r="U83" s="10">
        <f t="shared" si="3"/>
        <v>4229680.4541869909</v>
      </c>
      <c r="V83" s="10">
        <f t="shared" si="9"/>
        <v>4106700.4998492142</v>
      </c>
      <c r="W83" s="10">
        <f t="shared" si="9"/>
        <v>3981164.3022165685</v>
      </c>
      <c r="X83" s="10">
        <f t="shared" si="9"/>
        <v>3853035.8102860474</v>
      </c>
      <c r="Y83" s="10">
        <f t="shared" si="9"/>
        <v>3722278.5311922971</v>
      </c>
    </row>
    <row r="84" spans="2:25" x14ac:dyDescent="0.2">
      <c r="B84" s="29">
        <f>'3) Input geactiveerde inflatie'!B71</f>
        <v>59</v>
      </c>
      <c r="C84" s="29">
        <f>'3) Input geactiveerde inflatie'!D71</f>
        <v>655806.32634248864</v>
      </c>
      <c r="D84" s="10">
        <f t="shared" si="5"/>
        <v>327903.16317124432</v>
      </c>
      <c r="E84" s="39">
        <f>'3) Input geactiveerde inflatie'!E71</f>
        <v>17.5</v>
      </c>
      <c r="F84" s="51">
        <f>'3) Input geactiveerde inflatie'!F71</f>
        <v>2039</v>
      </c>
      <c r="H84" s="53"/>
      <c r="I84" s="10">
        <f>IF(AND($F84&gt;I$10,$E84&gt;0),$D84/$E84,IF(I$10=$F84,$D84-SUM($G84:G84),0))</f>
        <v>18737.323609785391</v>
      </c>
      <c r="J84" s="10">
        <f>IF(AND($F84&gt;J$10,$E84&gt;0),$D84/$E84,IF(J$10=$F84,$D84-SUM($G84:I84),0))</f>
        <v>18737.323609785391</v>
      </c>
      <c r="K84" s="10">
        <f>IF(AND($F84&gt;K$10,$E84&gt;0),$D84/$E84,IF(K$10=$F84,$D84-SUM($G84:J84),0))</f>
        <v>18737.323609785391</v>
      </c>
      <c r="L84" s="10">
        <f>IF(AND($F84&gt;L$10,$E84&gt;0),$D84/$E84,IF(L$10=$F84,$D84-SUM($G84:K84),0))</f>
        <v>18737.323609785391</v>
      </c>
      <c r="M84" s="10">
        <f>IF(AND($F84&gt;M$10,$E84&gt;0),$D84/$E84,IF(M$10=$F84,$D84-SUM($G84:L84),0))</f>
        <v>18737.323609785391</v>
      </c>
      <c r="O84" s="10">
        <f>I84*PRODUCT($O$17:O$17)</f>
        <v>18905.959522273457</v>
      </c>
      <c r="P84" s="10">
        <f>J84*PRODUCT($O$17:P$17)</f>
        <v>19076.113157973916</v>
      </c>
      <c r="Q84" s="10">
        <f>K84*PRODUCT($O$17:Q$17)</f>
        <v>19247.798176395678</v>
      </c>
      <c r="R84" s="10">
        <f>L84*PRODUCT($O$17:R$17)</f>
        <v>19421.028359983236</v>
      </c>
      <c r="S84" s="10">
        <f>M84*PRODUCT($O$17:S$17)</f>
        <v>19595.817615223084</v>
      </c>
      <c r="U84" s="10">
        <f t="shared" si="3"/>
        <v>311948.33211751201</v>
      </c>
      <c r="V84" s="10">
        <f t="shared" si="9"/>
        <v>295679.75394859567</v>
      </c>
      <c r="W84" s="10">
        <f t="shared" si="9"/>
        <v>279093.07355773728</v>
      </c>
      <c r="X84" s="10">
        <f t="shared" si="9"/>
        <v>262183.88285977364</v>
      </c>
      <c r="Y84" s="10">
        <f t="shared" si="9"/>
        <v>244947.72019028847</v>
      </c>
    </row>
    <row r="85" spans="2:25" x14ac:dyDescent="0.2">
      <c r="B85" s="29">
        <f>'3) Input geactiveerde inflatie'!B72</f>
        <v>60</v>
      </c>
      <c r="C85" s="29">
        <f>'3) Input geactiveerde inflatie'!D72</f>
        <v>43609.184850753663</v>
      </c>
      <c r="D85" s="10">
        <f t="shared" si="5"/>
        <v>21804.592425376832</v>
      </c>
      <c r="E85" s="39">
        <f>'3) Input geactiveerde inflatie'!E72</f>
        <v>12.5</v>
      </c>
      <c r="F85" s="51">
        <f>'3) Input geactiveerde inflatie'!F72</f>
        <v>2034</v>
      </c>
      <c r="H85" s="53"/>
      <c r="I85" s="10">
        <f>IF(AND($F85&gt;I$10,$E85&gt;0),$D85/$E85,IF(I$10=$F85,$D85-SUM($G85:G85),0))</f>
        <v>1744.3673940301464</v>
      </c>
      <c r="J85" s="10">
        <f>IF(AND($F85&gt;J$10,$E85&gt;0),$D85/$E85,IF(J$10=$F85,$D85-SUM($G85:I85),0))</f>
        <v>1744.3673940301464</v>
      </c>
      <c r="K85" s="10">
        <f>IF(AND($F85&gt;K$10,$E85&gt;0),$D85/$E85,IF(K$10=$F85,$D85-SUM($G85:J85),0))</f>
        <v>1744.3673940301464</v>
      </c>
      <c r="L85" s="10">
        <f>IF(AND($F85&gt;L$10,$E85&gt;0),$D85/$E85,IF(L$10=$F85,$D85-SUM($G85:K85),0))</f>
        <v>1744.3673940301464</v>
      </c>
      <c r="M85" s="10">
        <f>IF(AND($F85&gt;M$10,$E85&gt;0),$D85/$E85,IF(M$10=$F85,$D85-SUM($G85:L85),0))</f>
        <v>1744.3673940301464</v>
      </c>
      <c r="O85" s="10">
        <f>I85*PRODUCT($O$17:O$17)</f>
        <v>1760.0667005764176</v>
      </c>
      <c r="P85" s="10">
        <f>J85*PRODUCT($O$17:P$17)</f>
        <v>1775.9073008816051</v>
      </c>
      <c r="Q85" s="10">
        <f>K85*PRODUCT($O$17:Q$17)</f>
        <v>1791.8904665895393</v>
      </c>
      <c r="R85" s="10">
        <f>L85*PRODUCT($O$17:R$17)</f>
        <v>1808.017480788845</v>
      </c>
      <c r="S85" s="10">
        <f>M85*PRODUCT($O$17:S$17)</f>
        <v>1824.2896381159444</v>
      </c>
      <c r="U85" s="10">
        <f t="shared" si="3"/>
        <v>20240.767056628803</v>
      </c>
      <c r="V85" s="10">
        <f t="shared" si="9"/>
        <v>18647.026659256855</v>
      </c>
      <c r="W85" s="10">
        <f t="shared" si="9"/>
        <v>17022.959432600626</v>
      </c>
      <c r="X85" s="10">
        <f t="shared" si="9"/>
        <v>15368.148586705183</v>
      </c>
      <c r="Y85" s="10">
        <f t="shared" si="9"/>
        <v>13682.172285869585</v>
      </c>
    </row>
    <row r="86" spans="2:25" x14ac:dyDescent="0.2">
      <c r="B86" s="29">
        <f>'3) Input geactiveerde inflatie'!B73</f>
        <v>61</v>
      </c>
      <c r="C86" s="29">
        <f>'3) Input geactiveerde inflatie'!D73</f>
        <v>-2.2463593631982803E-10</v>
      </c>
      <c r="D86" s="10">
        <f t="shared" si="5"/>
        <v>-1.1231796815991402E-10</v>
      </c>
      <c r="E86" s="39">
        <f>'3) Input geactiveerde inflatie'!E73</f>
        <v>0</v>
      </c>
      <c r="F86" s="51">
        <f>'3) Input geactiveerde inflatie'!F73</f>
        <v>2019</v>
      </c>
      <c r="H86" s="53"/>
      <c r="I86" s="10">
        <f>IF(AND($F86&gt;I$10,$E86&gt;0),$D86/$E86,IF(I$10=$F86,$D86-SUM($G86:G86),0))</f>
        <v>0</v>
      </c>
      <c r="J86" s="10">
        <f>IF(AND($F86&gt;J$10,$E86&gt;0),$D86/$E86,IF(J$10=$F86,$D86-SUM($G86:I86),0))</f>
        <v>0</v>
      </c>
      <c r="K86" s="10">
        <f>IF(AND($F86&gt;K$10,$E86&gt;0),$D86/$E86,IF(K$10=$F86,$D86-SUM($G86:J86),0))</f>
        <v>0</v>
      </c>
      <c r="L86" s="10">
        <f>IF(AND($F86&gt;L$10,$E86&gt;0),$D86/$E86,IF(L$10=$F86,$D86-SUM($G86:K86),0))</f>
        <v>0</v>
      </c>
      <c r="M86" s="10">
        <f>IF(AND($F86&gt;M$10,$E86&gt;0),$D86/$E86,IF(M$10=$F86,$D86-SUM($G86:L86),0))</f>
        <v>0</v>
      </c>
      <c r="O86" s="10">
        <f>I86*PRODUCT($O$17:O$17)</f>
        <v>0</v>
      </c>
      <c r="P86" s="10">
        <f>J86*PRODUCT($O$17:P$17)</f>
        <v>0</v>
      </c>
      <c r="Q86" s="10">
        <f>K86*PRODUCT($O$17:Q$17)</f>
        <v>0</v>
      </c>
      <c r="R86" s="10">
        <f>L86*PRODUCT($O$17:R$17)</f>
        <v>0</v>
      </c>
      <c r="S86" s="10">
        <f>M86*PRODUCT($O$17:S$17)</f>
        <v>0</v>
      </c>
      <c r="U86" s="10">
        <f t="shared" si="3"/>
        <v>-1.1332882987335323E-10</v>
      </c>
      <c r="V86" s="10">
        <f t="shared" si="9"/>
        <v>-1.143487893422134E-10</v>
      </c>
      <c r="W86" s="10">
        <f t="shared" si="9"/>
        <v>-1.153779284462933E-10</v>
      </c>
      <c r="X86" s="10">
        <f t="shared" si="9"/>
        <v>-1.1641632980230995E-10</v>
      </c>
      <c r="Y86" s="10">
        <f t="shared" si="9"/>
        <v>-1.1746407677053071E-10</v>
      </c>
    </row>
    <row r="87" spans="2:25" x14ac:dyDescent="0.2">
      <c r="B87" s="29">
        <f>'3) Input geactiveerde inflatie'!B74</f>
        <v>62</v>
      </c>
      <c r="C87" s="29">
        <f>'3) Input geactiveerde inflatie'!D74</f>
        <v>-9.2507465201403688E-9</v>
      </c>
      <c r="D87" s="10">
        <f t="shared" si="5"/>
        <v>-4.6253732600701844E-9</v>
      </c>
      <c r="E87" s="39">
        <f>'3) Input geactiveerde inflatie'!E74</f>
        <v>0</v>
      </c>
      <c r="F87" s="51">
        <f>'3) Input geactiveerde inflatie'!F74</f>
        <v>2014</v>
      </c>
      <c r="H87" s="53"/>
      <c r="I87" s="10">
        <f>IF(AND($F87&gt;I$10,$E87&gt;0),$D87/$E87,IF(I$10=$F87,$D87-SUM($G87:G87),0))</f>
        <v>0</v>
      </c>
      <c r="J87" s="10">
        <f>IF(AND($F87&gt;J$10,$E87&gt;0),$D87/$E87,IF(J$10=$F87,$D87-SUM($G87:I87),0))</f>
        <v>0</v>
      </c>
      <c r="K87" s="10">
        <f>IF(AND($F87&gt;K$10,$E87&gt;0),$D87/$E87,IF(K$10=$F87,$D87-SUM($G87:J87),0))</f>
        <v>0</v>
      </c>
      <c r="L87" s="10">
        <f>IF(AND($F87&gt;L$10,$E87&gt;0),$D87/$E87,IF(L$10=$F87,$D87-SUM($G87:K87),0))</f>
        <v>0</v>
      </c>
      <c r="M87" s="10">
        <f>IF(AND($F87&gt;M$10,$E87&gt;0),$D87/$E87,IF(M$10=$F87,$D87-SUM($G87:L87),0))</f>
        <v>0</v>
      </c>
      <c r="O87" s="10">
        <f>I87*PRODUCT($O$17:O$17)</f>
        <v>0</v>
      </c>
      <c r="P87" s="10">
        <f>J87*PRODUCT($O$17:P$17)</f>
        <v>0</v>
      </c>
      <c r="Q87" s="10">
        <f>K87*PRODUCT($O$17:Q$17)</f>
        <v>0</v>
      </c>
      <c r="R87" s="10">
        <f>L87*PRODUCT($O$17:R$17)</f>
        <v>0</v>
      </c>
      <c r="S87" s="10">
        <f>M87*PRODUCT($O$17:S$17)</f>
        <v>0</v>
      </c>
      <c r="U87" s="10">
        <f t="shared" si="3"/>
        <v>-4.6670016194108157E-9</v>
      </c>
      <c r="V87" s="10">
        <f t="shared" si="9"/>
        <v>-4.7090046339855129E-9</v>
      </c>
      <c r="W87" s="10">
        <f t="shared" si="9"/>
        <v>-4.7513856756913823E-9</v>
      </c>
      <c r="X87" s="10">
        <f t="shared" si="9"/>
        <v>-4.7941481467726042E-9</v>
      </c>
      <c r="Y87" s="10">
        <f t="shared" si="9"/>
        <v>-4.8372954800935574E-9</v>
      </c>
    </row>
    <row r="88" spans="2:25" x14ac:dyDescent="0.2">
      <c r="B88" s="29">
        <f>'3) Input geactiveerde inflatie'!B75</f>
        <v>63</v>
      </c>
      <c r="C88" s="29">
        <f>'3) Input geactiveerde inflatie'!D75</f>
        <v>179031.83353568986</v>
      </c>
      <c r="D88" s="10">
        <f t="shared" si="5"/>
        <v>89515.91676784493</v>
      </c>
      <c r="E88" s="39">
        <f>'3) Input geactiveerde inflatie'!E75</f>
        <v>0</v>
      </c>
      <c r="F88" s="51">
        <f>'3) Input geactiveerde inflatie'!F75</f>
        <v>2011</v>
      </c>
      <c r="H88" s="53"/>
      <c r="I88" s="10">
        <f>IF(AND($F88&gt;I$10,$E88&gt;0),$D88/$E88,IF(I$10=$F88,$D88-SUM($G88:G88),0))</f>
        <v>0</v>
      </c>
      <c r="J88" s="10">
        <f>IF(AND($F88&gt;J$10,$E88&gt;0),$D88/$E88,IF(J$10=$F88,$D88-SUM($G88:I88),0))</f>
        <v>0</v>
      </c>
      <c r="K88" s="10">
        <f>IF(AND($F88&gt;K$10,$E88&gt;0),$D88/$E88,IF(K$10=$F88,$D88-SUM($G88:J88),0))</f>
        <v>0</v>
      </c>
      <c r="L88" s="10">
        <f>IF(AND($F88&gt;L$10,$E88&gt;0),$D88/$E88,IF(L$10=$F88,$D88-SUM($G88:K88),0))</f>
        <v>0</v>
      </c>
      <c r="M88" s="10">
        <f>IF(AND($F88&gt;M$10,$E88&gt;0),$D88/$E88,IF(M$10=$F88,$D88-SUM($G88:L88),0))</f>
        <v>0</v>
      </c>
      <c r="O88" s="10">
        <f>I88*PRODUCT($O$17:O$17)</f>
        <v>0</v>
      </c>
      <c r="P88" s="10">
        <f>J88*PRODUCT($O$17:P$17)</f>
        <v>0</v>
      </c>
      <c r="Q88" s="10">
        <f>K88*PRODUCT($O$17:Q$17)</f>
        <v>0</v>
      </c>
      <c r="R88" s="10">
        <f>L88*PRODUCT($O$17:R$17)</f>
        <v>0</v>
      </c>
      <c r="S88" s="10">
        <f>M88*PRODUCT($O$17:S$17)</f>
        <v>0</v>
      </c>
      <c r="U88" s="10">
        <f t="shared" si="3"/>
        <v>90321.560018755525</v>
      </c>
      <c r="V88" s="10">
        <f t="shared" si="9"/>
        <v>91134.454058924312</v>
      </c>
      <c r="W88" s="10">
        <f t="shared" si="9"/>
        <v>91954.664145454619</v>
      </c>
      <c r="X88" s="10">
        <f t="shared" si="9"/>
        <v>92782.256122763705</v>
      </c>
      <c r="Y88" s="10">
        <f t="shared" si="9"/>
        <v>93617.296427868569</v>
      </c>
    </row>
    <row r="89" spans="2:25" x14ac:dyDescent="0.2">
      <c r="B89" s="29">
        <f>'3) Input geactiveerde inflatie'!B76</f>
        <v>64</v>
      </c>
      <c r="C89" s="29">
        <f>'3) Input geactiveerde inflatie'!D76</f>
        <v>12379796.925039835</v>
      </c>
      <c r="D89" s="10">
        <f t="shared" si="5"/>
        <v>6189898.4625199176</v>
      </c>
      <c r="E89" s="39">
        <f>'3) Input geactiveerde inflatie'!E76</f>
        <v>38.5</v>
      </c>
      <c r="F89" s="51">
        <f>'3) Input geactiveerde inflatie'!F76</f>
        <v>2060</v>
      </c>
      <c r="H89" s="53"/>
      <c r="I89" s="10">
        <f>IF(AND($F89&gt;I$10,$E89&gt;0),$D89/$E89,IF(I$10=$F89,$D89-SUM($G89:G89),0))</f>
        <v>160776.58344207579</v>
      </c>
      <c r="J89" s="10">
        <f>IF(AND($F89&gt;J$10,$E89&gt;0),$D89/$E89,IF(J$10=$F89,$D89-SUM($G89:I89),0))</f>
        <v>160776.58344207579</v>
      </c>
      <c r="K89" s="10">
        <f>IF(AND($F89&gt;K$10,$E89&gt;0),$D89/$E89,IF(K$10=$F89,$D89-SUM($G89:J89),0))</f>
        <v>160776.58344207579</v>
      </c>
      <c r="L89" s="10">
        <f>IF(AND($F89&gt;L$10,$E89&gt;0),$D89/$E89,IF(L$10=$F89,$D89-SUM($G89:K89),0))</f>
        <v>160776.58344207579</v>
      </c>
      <c r="M89" s="10">
        <f>IF(AND($F89&gt;M$10,$E89&gt;0),$D89/$E89,IF(M$10=$F89,$D89-SUM($G89:L89),0))</f>
        <v>160776.58344207579</v>
      </c>
      <c r="O89" s="10">
        <f>I89*PRODUCT($O$17:O$17)</f>
        <v>162223.57269305445</v>
      </c>
      <c r="P89" s="10">
        <f>J89*PRODUCT($O$17:P$17)</f>
        <v>163683.58484729193</v>
      </c>
      <c r="Q89" s="10">
        <f>K89*PRODUCT($O$17:Q$17)</f>
        <v>165156.73711091751</v>
      </c>
      <c r="R89" s="10">
        <f>L89*PRODUCT($O$17:R$17)</f>
        <v>166643.14774491577</v>
      </c>
      <c r="S89" s="10">
        <f>M89*PRODUCT($O$17:S$17)</f>
        <v>168142.93607462</v>
      </c>
      <c r="U89" s="10">
        <f t="shared" si="3"/>
        <v>6083383.975989542</v>
      </c>
      <c r="V89" s="10">
        <f t="shared" si="9"/>
        <v>5974450.8469261555</v>
      </c>
      <c r="W89" s="10">
        <f t="shared" si="9"/>
        <v>5863064.167437573</v>
      </c>
      <c r="X89" s="10">
        <f t="shared" si="9"/>
        <v>5749188.5971995955</v>
      </c>
      <c r="Y89" s="10">
        <f t="shared" si="9"/>
        <v>5632788.358499771</v>
      </c>
    </row>
    <row r="90" spans="2:25" x14ac:dyDescent="0.2">
      <c r="B90" s="29">
        <f>'3) Input geactiveerde inflatie'!B77</f>
        <v>65</v>
      </c>
      <c r="C90" s="29">
        <f>'3) Input geactiveerde inflatie'!D77</f>
        <v>7012526.8200811744</v>
      </c>
      <c r="D90" s="10">
        <f t="shared" si="5"/>
        <v>3506263.4100405872</v>
      </c>
      <c r="E90" s="39">
        <f>'3) Input geactiveerde inflatie'!E77</f>
        <v>28.5</v>
      </c>
      <c r="F90" s="51">
        <f>'3) Input geactiveerde inflatie'!F77</f>
        <v>2050</v>
      </c>
      <c r="H90" s="53"/>
      <c r="I90" s="10">
        <f>IF(AND($F90&gt;I$10,$E90&gt;0),$D90/$E90,IF(I$10=$F90,$D90-SUM($G90:G90),0))</f>
        <v>123026.78631721358</v>
      </c>
      <c r="J90" s="10">
        <f>IF(AND($F90&gt;J$10,$E90&gt;0),$D90/$E90,IF(J$10=$F90,$D90-SUM($G90:I90),0))</f>
        <v>123026.78631721358</v>
      </c>
      <c r="K90" s="10">
        <f>IF(AND($F90&gt;K$10,$E90&gt;0),$D90/$E90,IF(K$10=$F90,$D90-SUM($G90:J90),0))</f>
        <v>123026.78631721358</v>
      </c>
      <c r="L90" s="10">
        <f>IF(AND($F90&gt;L$10,$E90&gt;0),$D90/$E90,IF(L$10=$F90,$D90-SUM($G90:K90),0))</f>
        <v>123026.78631721358</v>
      </c>
      <c r="M90" s="10">
        <f>IF(AND($F90&gt;M$10,$E90&gt;0),$D90/$E90,IF(M$10=$F90,$D90-SUM($G90:L90),0))</f>
        <v>123026.78631721358</v>
      </c>
      <c r="O90" s="10">
        <f>I90*PRODUCT($O$17:O$17)</f>
        <v>124134.0273940685</v>
      </c>
      <c r="P90" s="10">
        <f>J90*PRODUCT($O$17:P$17)</f>
        <v>125251.2336406151</v>
      </c>
      <c r="Q90" s="10">
        <f>K90*PRODUCT($O$17:Q$17)</f>
        <v>126378.49474338061</v>
      </c>
      <c r="R90" s="10">
        <f>L90*PRODUCT($O$17:R$17)</f>
        <v>127515.90119607102</v>
      </c>
      <c r="S90" s="10">
        <f>M90*PRODUCT($O$17:S$17)</f>
        <v>128663.54430683565</v>
      </c>
      <c r="U90" s="10">
        <f t="shared" ref="U90:U153" si="10">D90*O$17-O90</f>
        <v>3413685.7533368836</v>
      </c>
      <c r="V90" s="10">
        <f t="shared" si="9"/>
        <v>3319157.6914763004</v>
      </c>
      <c r="W90" s="10">
        <f t="shared" si="9"/>
        <v>3222651.6159562059</v>
      </c>
      <c r="X90" s="10">
        <f t="shared" si="9"/>
        <v>3124139.5793037405</v>
      </c>
      <c r="Y90" s="10">
        <f t="shared" si="9"/>
        <v>3023593.2912106384</v>
      </c>
    </row>
    <row r="91" spans="2:25" x14ac:dyDescent="0.2">
      <c r="B91" s="29">
        <f>'3) Input geactiveerde inflatie'!B78</f>
        <v>66</v>
      </c>
      <c r="C91" s="29">
        <f>'3) Input geactiveerde inflatie'!D78</f>
        <v>200793.91524316825</v>
      </c>
      <c r="D91" s="10">
        <f t="shared" ref="D91:D154" si="11">C91*$F$20</f>
        <v>100396.95762158412</v>
      </c>
      <c r="E91" s="39">
        <f>'3) Input geactiveerde inflatie'!E78</f>
        <v>18.5</v>
      </c>
      <c r="F91" s="51">
        <f>'3) Input geactiveerde inflatie'!F78</f>
        <v>2040</v>
      </c>
      <c r="H91" s="53"/>
      <c r="I91" s="10">
        <f>IF(AND($F91&gt;I$10,$E91&gt;0),$D91/$E91,IF(I$10=$F91,$D91-SUM($G91:G91),0))</f>
        <v>5426.8625741396827</v>
      </c>
      <c r="J91" s="10">
        <f>IF(AND($F91&gt;J$10,$E91&gt;0),$D91/$E91,IF(J$10=$F91,$D91-SUM($G91:I91),0))</f>
        <v>5426.8625741396827</v>
      </c>
      <c r="K91" s="10">
        <f>IF(AND($F91&gt;K$10,$E91&gt;0),$D91/$E91,IF(K$10=$F91,$D91-SUM($G91:J91),0))</f>
        <v>5426.8625741396827</v>
      </c>
      <c r="L91" s="10">
        <f>IF(AND($F91&gt;L$10,$E91&gt;0),$D91/$E91,IF(L$10=$F91,$D91-SUM($G91:K91),0))</f>
        <v>5426.8625741396827</v>
      </c>
      <c r="M91" s="10">
        <f>IF(AND($F91&gt;M$10,$E91&gt;0),$D91/$E91,IF(M$10=$F91,$D91-SUM($G91:L91),0))</f>
        <v>5426.8625741396827</v>
      </c>
      <c r="O91" s="10">
        <f>I91*PRODUCT($O$17:O$17)</f>
        <v>5475.7043373069391</v>
      </c>
      <c r="P91" s="10">
        <f>J91*PRODUCT($O$17:P$17)</f>
        <v>5524.9856763427015</v>
      </c>
      <c r="Q91" s="10">
        <f>K91*PRODUCT($O$17:Q$17)</f>
        <v>5574.7105474297841</v>
      </c>
      <c r="R91" s="10">
        <f>L91*PRODUCT($O$17:R$17)</f>
        <v>5624.8829423566513</v>
      </c>
      <c r="S91" s="10">
        <f>M91*PRODUCT($O$17:S$17)</f>
        <v>5675.506888837861</v>
      </c>
      <c r="U91" s="10">
        <f t="shared" si="10"/>
        <v>95824.825902871438</v>
      </c>
      <c r="V91" s="10">
        <f t="shared" ref="V91:Y106" si="12">U91*P$17-P91</f>
        <v>91162.263659654564</v>
      </c>
      <c r="W91" s="10">
        <f t="shared" si="12"/>
        <v>86408.01348516166</v>
      </c>
      <c r="X91" s="10">
        <f t="shared" si="12"/>
        <v>81560.802664171453</v>
      </c>
      <c r="Y91" s="10">
        <f t="shared" si="12"/>
        <v>76619.342999311135</v>
      </c>
    </row>
    <row r="92" spans="2:25" x14ac:dyDescent="0.2">
      <c r="B92" s="29">
        <f>'3) Input geactiveerde inflatie'!B79</f>
        <v>67</v>
      </c>
      <c r="C92" s="29">
        <f>'3) Input geactiveerde inflatie'!D79</f>
        <v>16738.683163615424</v>
      </c>
      <c r="D92" s="10">
        <f t="shared" si="11"/>
        <v>8369.3415818077119</v>
      </c>
      <c r="E92" s="39">
        <f>'3) Input geactiveerde inflatie'!E79</f>
        <v>13.5</v>
      </c>
      <c r="F92" s="51">
        <f>'3) Input geactiveerde inflatie'!F79</f>
        <v>2035</v>
      </c>
      <c r="H92" s="53"/>
      <c r="I92" s="10">
        <f>IF(AND($F92&gt;I$10,$E92&gt;0),$D92/$E92,IF(I$10=$F92,$D92-SUM($G92:G92),0))</f>
        <v>619.95122828205274</v>
      </c>
      <c r="J92" s="10">
        <f>IF(AND($F92&gt;J$10,$E92&gt;0),$D92/$E92,IF(J$10=$F92,$D92-SUM($G92:I92),0))</f>
        <v>619.95122828205274</v>
      </c>
      <c r="K92" s="10">
        <f>IF(AND($F92&gt;K$10,$E92&gt;0),$D92/$E92,IF(K$10=$F92,$D92-SUM($G92:J92),0))</f>
        <v>619.95122828205274</v>
      </c>
      <c r="L92" s="10">
        <f>IF(AND($F92&gt;L$10,$E92&gt;0),$D92/$E92,IF(L$10=$F92,$D92-SUM($G92:K92),0))</f>
        <v>619.95122828205274</v>
      </c>
      <c r="M92" s="10">
        <f>IF(AND($F92&gt;M$10,$E92&gt;0),$D92/$E92,IF(M$10=$F92,$D92-SUM($G92:L92),0))</f>
        <v>619.95122828205274</v>
      </c>
      <c r="O92" s="10">
        <f>I92*PRODUCT($O$17:O$17)</f>
        <v>625.53078933659117</v>
      </c>
      <c r="P92" s="10">
        <f>J92*PRODUCT($O$17:P$17)</f>
        <v>631.16056644062041</v>
      </c>
      <c r="Q92" s="10">
        <f>K92*PRODUCT($O$17:Q$17)</f>
        <v>636.84101153858592</v>
      </c>
      <c r="R92" s="10">
        <f>L92*PRODUCT($O$17:R$17)</f>
        <v>642.57258064243308</v>
      </c>
      <c r="S92" s="10">
        <f>M92*PRODUCT($O$17:S$17)</f>
        <v>648.35573386821488</v>
      </c>
      <c r="U92" s="10">
        <f t="shared" si="10"/>
        <v>7819.1348667073889</v>
      </c>
      <c r="V92" s="10">
        <f t="shared" si="12"/>
        <v>7258.3465140671342</v>
      </c>
      <c r="W92" s="10">
        <f t="shared" si="12"/>
        <v>6686.8306211551517</v>
      </c>
      <c r="X92" s="10">
        <f t="shared" si="12"/>
        <v>6104.4395161031143</v>
      </c>
      <c r="Y92" s="10">
        <f t="shared" si="12"/>
        <v>5511.0237378798265</v>
      </c>
    </row>
    <row r="93" spans="2:25" x14ac:dyDescent="0.2">
      <c r="B93" s="29">
        <f>'3) Input geactiveerde inflatie'!B80</f>
        <v>68</v>
      </c>
      <c r="C93" s="29">
        <f>'3) Input geactiveerde inflatie'!D80</f>
        <v>4.8129586502909656E-9</v>
      </c>
      <c r="D93" s="10">
        <f t="shared" si="11"/>
        <v>2.4064793251454828E-9</v>
      </c>
      <c r="E93" s="39">
        <f>'3) Input geactiveerde inflatie'!E80</f>
        <v>0</v>
      </c>
      <c r="F93" s="51">
        <f>'3) Input geactiveerde inflatie'!F80</f>
        <v>2020</v>
      </c>
      <c r="H93" s="53"/>
      <c r="I93" s="10">
        <f>IF(AND($F93&gt;I$10,$E93&gt;0),$D93/$E93,IF(I$10=$F93,$D93-SUM($G93:G93),0))</f>
        <v>0</v>
      </c>
      <c r="J93" s="10">
        <f>IF(AND($F93&gt;J$10,$E93&gt;0),$D93/$E93,IF(J$10=$F93,$D93-SUM($G93:I93),0))</f>
        <v>0</v>
      </c>
      <c r="K93" s="10">
        <f>IF(AND($F93&gt;K$10,$E93&gt;0),$D93/$E93,IF(K$10=$F93,$D93-SUM($G93:J93),0))</f>
        <v>0</v>
      </c>
      <c r="L93" s="10">
        <f>IF(AND($F93&gt;L$10,$E93&gt;0),$D93/$E93,IF(L$10=$F93,$D93-SUM($G93:K93),0))</f>
        <v>0</v>
      </c>
      <c r="M93" s="10">
        <f>IF(AND($F93&gt;M$10,$E93&gt;0),$D93/$E93,IF(M$10=$F93,$D93-SUM($G93:L93),0))</f>
        <v>0</v>
      </c>
      <c r="O93" s="10">
        <f>I93*PRODUCT($O$17:O$17)</f>
        <v>0</v>
      </c>
      <c r="P93" s="10">
        <f>J93*PRODUCT($O$17:P$17)</f>
        <v>0</v>
      </c>
      <c r="Q93" s="10">
        <f>K93*PRODUCT($O$17:Q$17)</f>
        <v>0</v>
      </c>
      <c r="R93" s="10">
        <f>L93*PRODUCT($O$17:R$17)</f>
        <v>0</v>
      </c>
      <c r="S93" s="10">
        <f>M93*PRODUCT($O$17:S$17)</f>
        <v>0</v>
      </c>
      <c r="U93" s="10">
        <f t="shared" si="10"/>
        <v>2.4281376390717918E-9</v>
      </c>
      <c r="V93" s="10">
        <f t="shared" si="12"/>
        <v>2.4499908778234375E-9</v>
      </c>
      <c r="W93" s="10">
        <f t="shared" si="12"/>
        <v>2.4720407957238484E-9</v>
      </c>
      <c r="X93" s="10">
        <f t="shared" si="12"/>
        <v>2.4942891628853628E-9</v>
      </c>
      <c r="Y93" s="10">
        <f t="shared" si="12"/>
        <v>2.5167377653513309E-9</v>
      </c>
    </row>
    <row r="94" spans="2:25" x14ac:dyDescent="0.2">
      <c r="B94" s="29">
        <f>'3) Input geactiveerde inflatie'!B81</f>
        <v>69</v>
      </c>
      <c r="C94" s="29">
        <f>'3) Input geactiveerde inflatie'!D81</f>
        <v>5.8951477610154517E-9</v>
      </c>
      <c r="D94" s="10">
        <f t="shared" si="11"/>
        <v>2.9475738805077258E-9</v>
      </c>
      <c r="E94" s="39">
        <f>'3) Input geactiveerde inflatie'!E81</f>
        <v>0</v>
      </c>
      <c r="F94" s="51">
        <f>'3) Input geactiveerde inflatie'!F81</f>
        <v>2015</v>
      </c>
      <c r="H94" s="53"/>
      <c r="I94" s="10">
        <f>IF(AND($F94&gt;I$10,$E94&gt;0),$D94/$E94,IF(I$10=$F94,$D94-SUM($G94:G94),0))</f>
        <v>0</v>
      </c>
      <c r="J94" s="10">
        <f>IF(AND($F94&gt;J$10,$E94&gt;0),$D94/$E94,IF(J$10=$F94,$D94-SUM($G94:I94),0))</f>
        <v>0</v>
      </c>
      <c r="K94" s="10">
        <f>IF(AND($F94&gt;K$10,$E94&gt;0),$D94/$E94,IF(K$10=$F94,$D94-SUM($G94:J94),0))</f>
        <v>0</v>
      </c>
      <c r="L94" s="10">
        <f>IF(AND($F94&gt;L$10,$E94&gt;0),$D94/$E94,IF(L$10=$F94,$D94-SUM($G94:K94),0))</f>
        <v>0</v>
      </c>
      <c r="M94" s="10">
        <f>IF(AND($F94&gt;M$10,$E94&gt;0),$D94/$E94,IF(M$10=$F94,$D94-SUM($G94:L94),0))</f>
        <v>0</v>
      </c>
      <c r="O94" s="10">
        <f>I94*PRODUCT($O$17:O$17)</f>
        <v>0</v>
      </c>
      <c r="P94" s="10">
        <f>J94*PRODUCT($O$17:P$17)</f>
        <v>0</v>
      </c>
      <c r="Q94" s="10">
        <f>K94*PRODUCT($O$17:Q$17)</f>
        <v>0</v>
      </c>
      <c r="R94" s="10">
        <f>L94*PRODUCT($O$17:R$17)</f>
        <v>0</v>
      </c>
      <c r="S94" s="10">
        <f>M94*PRODUCT($O$17:S$17)</f>
        <v>0</v>
      </c>
      <c r="U94" s="10">
        <f t="shared" si="10"/>
        <v>2.9741020454322951E-9</v>
      </c>
      <c r="V94" s="10">
        <f t="shared" si="12"/>
        <v>3.0008689638411854E-9</v>
      </c>
      <c r="W94" s="10">
        <f t="shared" si="12"/>
        <v>3.0278767845157558E-9</v>
      </c>
      <c r="X94" s="10">
        <f t="shared" si="12"/>
        <v>3.0551276755763973E-9</v>
      </c>
      <c r="Y94" s="10">
        <f t="shared" si="12"/>
        <v>3.0826238246565846E-9</v>
      </c>
    </row>
    <row r="95" spans="2:25" x14ac:dyDescent="0.2">
      <c r="B95" s="29">
        <f>'3) Input geactiveerde inflatie'!B82</f>
        <v>70</v>
      </c>
      <c r="C95" s="29">
        <f>'3) Input geactiveerde inflatie'!D82</f>
        <v>162017.42956629733</v>
      </c>
      <c r="D95" s="10">
        <f t="shared" si="11"/>
        <v>81008.714783148665</v>
      </c>
      <c r="E95" s="39">
        <f>'3) Input geactiveerde inflatie'!E82</f>
        <v>0</v>
      </c>
      <c r="F95" s="51">
        <f>'3) Input geactiveerde inflatie'!F82</f>
        <v>2011</v>
      </c>
      <c r="H95" s="53"/>
      <c r="I95" s="10">
        <f>IF(AND($F95&gt;I$10,$E95&gt;0),$D95/$E95,IF(I$10=$F95,$D95-SUM($G95:G95),0))</f>
        <v>0</v>
      </c>
      <c r="J95" s="10">
        <f>IF(AND($F95&gt;J$10,$E95&gt;0),$D95/$E95,IF(J$10=$F95,$D95-SUM($G95:I95),0))</f>
        <v>0</v>
      </c>
      <c r="K95" s="10">
        <f>IF(AND($F95&gt;K$10,$E95&gt;0),$D95/$E95,IF(K$10=$F95,$D95-SUM($G95:J95),0))</f>
        <v>0</v>
      </c>
      <c r="L95" s="10">
        <f>IF(AND($F95&gt;L$10,$E95&gt;0),$D95/$E95,IF(L$10=$F95,$D95-SUM($G95:K95),0))</f>
        <v>0</v>
      </c>
      <c r="M95" s="10">
        <f>IF(AND($F95&gt;M$10,$E95&gt;0),$D95/$E95,IF(M$10=$F95,$D95-SUM($G95:L95),0))</f>
        <v>0</v>
      </c>
      <c r="O95" s="10">
        <f>I95*PRODUCT($O$17:O$17)</f>
        <v>0</v>
      </c>
      <c r="P95" s="10">
        <f>J95*PRODUCT($O$17:P$17)</f>
        <v>0</v>
      </c>
      <c r="Q95" s="10">
        <f>K95*PRODUCT($O$17:Q$17)</f>
        <v>0</v>
      </c>
      <c r="R95" s="10">
        <f>L95*PRODUCT($O$17:R$17)</f>
        <v>0</v>
      </c>
      <c r="S95" s="10">
        <f>M95*PRODUCT($O$17:S$17)</f>
        <v>0</v>
      </c>
      <c r="U95" s="10">
        <f t="shared" si="10"/>
        <v>81737.793216196995</v>
      </c>
      <c r="V95" s="10">
        <f t="shared" si="12"/>
        <v>82473.433355142755</v>
      </c>
      <c r="W95" s="10">
        <f t="shared" si="12"/>
        <v>83215.694255339025</v>
      </c>
      <c r="X95" s="10">
        <f t="shared" si="12"/>
        <v>83964.635503637066</v>
      </c>
      <c r="Y95" s="10">
        <f t="shared" si="12"/>
        <v>84720.317223169797</v>
      </c>
    </row>
    <row r="96" spans="2:25" x14ac:dyDescent="0.2">
      <c r="B96" s="29">
        <f>'3) Input geactiveerde inflatie'!B83</f>
        <v>71</v>
      </c>
      <c r="C96" s="29">
        <f>'3) Input geactiveerde inflatie'!D83</f>
        <v>12207803.304818317</v>
      </c>
      <c r="D96" s="10">
        <f t="shared" si="11"/>
        <v>6103901.6524091586</v>
      </c>
      <c r="E96" s="39">
        <f>'3) Input geactiveerde inflatie'!E83</f>
        <v>39.5</v>
      </c>
      <c r="F96" s="51">
        <f>'3) Input geactiveerde inflatie'!F83</f>
        <v>2061</v>
      </c>
      <c r="H96" s="53"/>
      <c r="I96" s="10">
        <f>IF(AND($F96&gt;I$10,$E96&gt;0),$D96/$E96,IF(I$10=$F96,$D96-SUM($G96:G96),0))</f>
        <v>154529.15575719389</v>
      </c>
      <c r="J96" s="10">
        <f>IF(AND($F96&gt;J$10,$E96&gt;0),$D96/$E96,IF(J$10=$F96,$D96-SUM($G96:I96),0))</f>
        <v>154529.15575719389</v>
      </c>
      <c r="K96" s="10">
        <f>IF(AND($F96&gt;K$10,$E96&gt;0),$D96/$E96,IF(K$10=$F96,$D96-SUM($G96:J96),0))</f>
        <v>154529.15575719389</v>
      </c>
      <c r="L96" s="10">
        <f>IF(AND($F96&gt;L$10,$E96&gt;0),$D96/$E96,IF(L$10=$F96,$D96-SUM($G96:K96),0))</f>
        <v>154529.15575719389</v>
      </c>
      <c r="M96" s="10">
        <f>IF(AND($F96&gt;M$10,$E96&gt;0),$D96/$E96,IF(M$10=$F96,$D96-SUM($G96:L96),0))</f>
        <v>154529.15575719389</v>
      </c>
      <c r="O96" s="10">
        <f>I96*PRODUCT($O$17:O$17)</f>
        <v>155919.91815900861</v>
      </c>
      <c r="P96" s="10">
        <f>J96*PRODUCT($O$17:P$17)</f>
        <v>157323.19742243967</v>
      </c>
      <c r="Q96" s="10">
        <f>K96*PRODUCT($O$17:Q$17)</f>
        <v>158739.10619924162</v>
      </c>
      <c r="R96" s="10">
        <f>L96*PRODUCT($O$17:R$17)</f>
        <v>160167.75815503477</v>
      </c>
      <c r="S96" s="10">
        <f>M96*PRODUCT($O$17:S$17)</f>
        <v>161609.26797843006</v>
      </c>
      <c r="U96" s="10">
        <f t="shared" si="10"/>
        <v>6002916.8491218314</v>
      </c>
      <c r="V96" s="10">
        <f t="shared" si="12"/>
        <v>5899619.903341488</v>
      </c>
      <c r="W96" s="10">
        <f t="shared" si="12"/>
        <v>5793977.3762723198</v>
      </c>
      <c r="X96" s="10">
        <f t="shared" si="12"/>
        <v>5685955.4145037355</v>
      </c>
      <c r="Y96" s="10">
        <f t="shared" si="12"/>
        <v>5575519.7452558391</v>
      </c>
    </row>
    <row r="97" spans="2:25" x14ac:dyDescent="0.2">
      <c r="B97" s="29">
        <f>'3) Input geactiveerde inflatie'!B84</f>
        <v>72</v>
      </c>
      <c r="C97" s="29">
        <f>'3) Input geactiveerde inflatie'!D84</f>
        <v>15528386.53693752</v>
      </c>
      <c r="D97" s="10">
        <f t="shared" si="11"/>
        <v>7764193.26846876</v>
      </c>
      <c r="E97" s="39">
        <f>'3) Input geactiveerde inflatie'!E84</f>
        <v>29.5</v>
      </c>
      <c r="F97" s="51">
        <f>'3) Input geactiveerde inflatie'!F84</f>
        <v>2051</v>
      </c>
      <c r="H97" s="53"/>
      <c r="I97" s="10">
        <f>IF(AND($F97&gt;I$10,$E97&gt;0),$D97/$E97,IF(I$10=$F97,$D97-SUM($G97:G97),0))</f>
        <v>263192.99215148337</v>
      </c>
      <c r="J97" s="10">
        <f>IF(AND($F97&gt;J$10,$E97&gt;0),$D97/$E97,IF(J$10=$F97,$D97-SUM($G97:I97),0))</f>
        <v>263192.99215148337</v>
      </c>
      <c r="K97" s="10">
        <f>IF(AND($F97&gt;K$10,$E97&gt;0),$D97/$E97,IF(K$10=$F97,$D97-SUM($G97:J97),0))</f>
        <v>263192.99215148337</v>
      </c>
      <c r="L97" s="10">
        <f>IF(AND($F97&gt;L$10,$E97&gt;0),$D97/$E97,IF(L$10=$F97,$D97-SUM($G97:K97),0))</f>
        <v>263192.99215148337</v>
      </c>
      <c r="M97" s="10">
        <f>IF(AND($F97&gt;M$10,$E97&gt;0),$D97/$E97,IF(M$10=$F97,$D97-SUM($G97:L97),0))</f>
        <v>263192.99215148337</v>
      </c>
      <c r="O97" s="10">
        <f>I97*PRODUCT($O$17:O$17)</f>
        <v>265561.72908084671</v>
      </c>
      <c r="P97" s="10">
        <f>J97*PRODUCT($O$17:P$17)</f>
        <v>267951.78464257426</v>
      </c>
      <c r="Q97" s="10">
        <f>K97*PRODUCT($O$17:Q$17)</f>
        <v>270363.35070435738</v>
      </c>
      <c r="R97" s="10">
        <f>L97*PRODUCT($O$17:R$17)</f>
        <v>272796.6208606966</v>
      </c>
      <c r="S97" s="10">
        <f>M97*PRODUCT($O$17:S$17)</f>
        <v>275251.79044844286</v>
      </c>
      <c r="U97" s="10">
        <f t="shared" si="10"/>
        <v>7568509.2788041318</v>
      </c>
      <c r="V97" s="10">
        <f t="shared" si="12"/>
        <v>7368674.077670794</v>
      </c>
      <c r="W97" s="10">
        <f t="shared" si="12"/>
        <v>7164628.7936654733</v>
      </c>
      <c r="X97" s="10">
        <f t="shared" si="12"/>
        <v>6956313.8319477653</v>
      </c>
      <c r="Y97" s="10">
        <f t="shared" si="12"/>
        <v>6743668.865986851</v>
      </c>
    </row>
    <row r="98" spans="2:25" x14ac:dyDescent="0.2">
      <c r="B98" s="29">
        <f>'3) Input geactiveerde inflatie'!B85</f>
        <v>73</v>
      </c>
      <c r="C98" s="29">
        <f>'3) Input geactiveerde inflatie'!D85</f>
        <v>1403144.2805731483</v>
      </c>
      <c r="D98" s="10">
        <f t="shared" si="11"/>
        <v>701572.14028657414</v>
      </c>
      <c r="E98" s="39">
        <f>'3) Input geactiveerde inflatie'!E85</f>
        <v>19.5</v>
      </c>
      <c r="F98" s="51">
        <f>'3) Input geactiveerde inflatie'!F85</f>
        <v>2041</v>
      </c>
      <c r="H98" s="53"/>
      <c r="I98" s="10">
        <f>IF(AND($F98&gt;I$10,$E98&gt;0),$D98/$E98,IF(I$10=$F98,$D98-SUM($G98:G98),0))</f>
        <v>35978.058476234568</v>
      </c>
      <c r="J98" s="10">
        <f>IF(AND($F98&gt;J$10,$E98&gt;0),$D98/$E98,IF(J$10=$F98,$D98-SUM($G98:I98),0))</f>
        <v>35978.058476234568</v>
      </c>
      <c r="K98" s="10">
        <f>IF(AND($F98&gt;K$10,$E98&gt;0),$D98/$E98,IF(K$10=$F98,$D98-SUM($G98:J98),0))</f>
        <v>35978.058476234568</v>
      </c>
      <c r="L98" s="10">
        <f>IF(AND($F98&gt;L$10,$E98&gt;0),$D98/$E98,IF(L$10=$F98,$D98-SUM($G98:K98),0))</f>
        <v>35978.058476234568</v>
      </c>
      <c r="M98" s="10">
        <f>IF(AND($F98&gt;M$10,$E98&gt;0),$D98/$E98,IF(M$10=$F98,$D98-SUM($G98:L98),0))</f>
        <v>35978.058476234568</v>
      </c>
      <c r="O98" s="10">
        <f>I98*PRODUCT($O$17:O$17)</f>
        <v>36301.861002520673</v>
      </c>
      <c r="P98" s="10">
        <f>J98*PRODUCT($O$17:P$17)</f>
        <v>36628.577751543358</v>
      </c>
      <c r="Q98" s="10">
        <f>K98*PRODUCT($O$17:Q$17)</f>
        <v>36958.23495130724</v>
      </c>
      <c r="R98" s="10">
        <f>L98*PRODUCT($O$17:R$17)</f>
        <v>37290.859065869001</v>
      </c>
      <c r="S98" s="10">
        <f>M98*PRODUCT($O$17:S$17)</f>
        <v>37626.476797461823</v>
      </c>
      <c r="U98" s="10">
        <f t="shared" si="10"/>
        <v>671584.42854663252</v>
      </c>
      <c r="V98" s="10">
        <f t="shared" si="12"/>
        <v>641000.11065200879</v>
      </c>
      <c r="W98" s="10">
        <f t="shared" si="12"/>
        <v>609810.87669656961</v>
      </c>
      <c r="X98" s="10">
        <f t="shared" si="12"/>
        <v>578008.31552096969</v>
      </c>
      <c r="Y98" s="10">
        <f t="shared" si="12"/>
        <v>545583.91356319655</v>
      </c>
    </row>
    <row r="99" spans="2:25" x14ac:dyDescent="0.2">
      <c r="B99" s="29">
        <f>'3) Input geactiveerde inflatie'!B86</f>
        <v>74</v>
      </c>
      <c r="C99" s="29">
        <f>'3) Input geactiveerde inflatie'!D86</f>
        <v>71296.953607828123</v>
      </c>
      <c r="D99" s="10">
        <f t="shared" si="11"/>
        <v>35648.476803914062</v>
      </c>
      <c r="E99" s="39">
        <f>'3) Input geactiveerde inflatie'!E86</f>
        <v>14.5</v>
      </c>
      <c r="F99" s="51">
        <f>'3) Input geactiveerde inflatie'!F86</f>
        <v>2036</v>
      </c>
      <c r="H99" s="53"/>
      <c r="I99" s="10">
        <f>IF(AND($F99&gt;I$10,$E99&gt;0),$D99/$E99,IF(I$10=$F99,$D99-SUM($G99:G99),0))</f>
        <v>2458.5156416492455</v>
      </c>
      <c r="J99" s="10">
        <f>IF(AND($F99&gt;J$10,$E99&gt;0),$D99/$E99,IF(J$10=$F99,$D99-SUM($G99:I99),0))</f>
        <v>2458.5156416492455</v>
      </c>
      <c r="K99" s="10">
        <f>IF(AND($F99&gt;K$10,$E99&gt;0),$D99/$E99,IF(K$10=$F99,$D99-SUM($G99:J99),0))</f>
        <v>2458.5156416492455</v>
      </c>
      <c r="L99" s="10">
        <f>IF(AND($F99&gt;L$10,$E99&gt;0),$D99/$E99,IF(L$10=$F99,$D99-SUM($G99:K99),0))</f>
        <v>2458.5156416492455</v>
      </c>
      <c r="M99" s="10">
        <f>IF(AND($F99&gt;M$10,$E99&gt;0),$D99/$E99,IF(M$10=$F99,$D99-SUM($G99:L99),0))</f>
        <v>2458.5156416492455</v>
      </c>
      <c r="O99" s="10">
        <f>I99*PRODUCT($O$17:O$17)</f>
        <v>2480.6422824240885</v>
      </c>
      <c r="P99" s="10">
        <f>J99*PRODUCT($O$17:P$17)</f>
        <v>2502.9680629659051</v>
      </c>
      <c r="Q99" s="10">
        <f>K99*PRODUCT($O$17:Q$17)</f>
        <v>2525.4947755325975</v>
      </c>
      <c r="R99" s="10">
        <f>L99*PRODUCT($O$17:R$17)</f>
        <v>2548.2242285123907</v>
      </c>
      <c r="S99" s="10">
        <f>M99*PRODUCT($O$17:S$17)</f>
        <v>2571.1582465690021</v>
      </c>
      <c r="U99" s="10">
        <f t="shared" si="10"/>
        <v>33488.670812725199</v>
      </c>
      <c r="V99" s="10">
        <f t="shared" si="12"/>
        <v>31287.100787073818</v>
      </c>
      <c r="W99" s="10">
        <f t="shared" si="12"/>
        <v>29043.189918624885</v>
      </c>
      <c r="X99" s="10">
        <f t="shared" si="12"/>
        <v>26756.354399380114</v>
      </c>
      <c r="Y99" s="10">
        <f t="shared" si="12"/>
        <v>24426.003342405533</v>
      </c>
    </row>
    <row r="100" spans="2:25" x14ac:dyDescent="0.2">
      <c r="B100" s="29">
        <f>'3) Input geactiveerde inflatie'!B87</f>
        <v>75</v>
      </c>
      <c r="C100" s="29">
        <f>'3) Input geactiveerde inflatie'!D87</f>
        <v>1.7462298274040222E-10</v>
      </c>
      <c r="D100" s="10">
        <f t="shared" si="11"/>
        <v>8.7311491370201111E-11</v>
      </c>
      <c r="E100" s="39">
        <f>'3) Input geactiveerde inflatie'!E87</f>
        <v>0</v>
      </c>
      <c r="F100" s="51">
        <f>'3) Input geactiveerde inflatie'!F87</f>
        <v>2021</v>
      </c>
      <c r="H100" s="53"/>
      <c r="I100" s="10">
        <f>IF(AND($F100&gt;I$10,$E100&gt;0),$D100/$E100,IF(I$10=$F100,$D100-SUM($G100:G100),0))</f>
        <v>0</v>
      </c>
      <c r="J100" s="10">
        <f>IF(AND($F100&gt;J$10,$E100&gt;0),$D100/$E100,IF(J$10=$F100,$D100-SUM($G100:I100),0))</f>
        <v>0</v>
      </c>
      <c r="K100" s="10">
        <f>IF(AND($F100&gt;K$10,$E100&gt;0),$D100/$E100,IF(K$10=$F100,$D100-SUM($G100:J100),0))</f>
        <v>0</v>
      </c>
      <c r="L100" s="10">
        <f>IF(AND($F100&gt;L$10,$E100&gt;0),$D100/$E100,IF(L$10=$F100,$D100-SUM($G100:K100),0))</f>
        <v>0</v>
      </c>
      <c r="M100" s="10">
        <f>IF(AND($F100&gt;M$10,$E100&gt;0),$D100/$E100,IF(M$10=$F100,$D100-SUM($G100:L100),0))</f>
        <v>0</v>
      </c>
      <c r="O100" s="10">
        <f>I100*PRODUCT($O$17:O$17)</f>
        <v>0</v>
      </c>
      <c r="P100" s="10">
        <f>J100*PRODUCT($O$17:P$17)</f>
        <v>0</v>
      </c>
      <c r="Q100" s="10">
        <f>K100*PRODUCT($O$17:Q$17)</f>
        <v>0</v>
      </c>
      <c r="R100" s="10">
        <f>L100*PRODUCT($O$17:R$17)</f>
        <v>0</v>
      </c>
      <c r="S100" s="10">
        <f>M100*PRODUCT($O$17:S$17)</f>
        <v>0</v>
      </c>
      <c r="U100" s="10">
        <f t="shared" si="10"/>
        <v>8.8097294792532912E-11</v>
      </c>
      <c r="V100" s="10">
        <f t="shared" si="12"/>
        <v>8.8890170445665705E-11</v>
      </c>
      <c r="W100" s="10">
        <f t="shared" si="12"/>
        <v>8.9690181979676694E-11</v>
      </c>
      <c r="X100" s="10">
        <f t="shared" si="12"/>
        <v>9.0497393617493777E-11</v>
      </c>
      <c r="Y100" s="10">
        <f t="shared" si="12"/>
        <v>9.1311870160051215E-11</v>
      </c>
    </row>
    <row r="101" spans="2:25" x14ac:dyDescent="0.2">
      <c r="B101" s="29">
        <f>'3) Input geactiveerde inflatie'!B88</f>
        <v>76</v>
      </c>
      <c r="C101" s="29">
        <f>'3) Input geactiveerde inflatie'!D88</f>
        <v>-1.1033277773280811E-9</v>
      </c>
      <c r="D101" s="10">
        <f t="shared" si="11"/>
        <v>-5.5166388866404054E-10</v>
      </c>
      <c r="E101" s="39">
        <f>'3) Input geactiveerde inflatie'!E88</f>
        <v>0</v>
      </c>
      <c r="F101" s="51">
        <f>'3) Input geactiveerde inflatie'!F88</f>
        <v>2016</v>
      </c>
      <c r="H101" s="53"/>
      <c r="I101" s="10">
        <f>IF(AND($F101&gt;I$10,$E101&gt;0),$D101/$E101,IF(I$10=$F101,$D101-SUM($G101:G101),0))</f>
        <v>0</v>
      </c>
      <c r="J101" s="10">
        <f>IF(AND($F101&gt;J$10,$E101&gt;0),$D101/$E101,IF(J$10=$F101,$D101-SUM($G101:I101),0))</f>
        <v>0</v>
      </c>
      <c r="K101" s="10">
        <f>IF(AND($F101&gt;K$10,$E101&gt;0),$D101/$E101,IF(K$10=$F101,$D101-SUM($G101:J101),0))</f>
        <v>0</v>
      </c>
      <c r="L101" s="10">
        <f>IF(AND($F101&gt;L$10,$E101&gt;0),$D101/$E101,IF(L$10=$F101,$D101-SUM($G101:K101),0))</f>
        <v>0</v>
      </c>
      <c r="M101" s="10">
        <f>IF(AND($F101&gt;M$10,$E101&gt;0),$D101/$E101,IF(M$10=$F101,$D101-SUM($G101:L101),0))</f>
        <v>0</v>
      </c>
      <c r="O101" s="10">
        <f>I101*PRODUCT($O$17:O$17)</f>
        <v>0</v>
      </c>
      <c r="P101" s="10">
        <f>J101*PRODUCT($O$17:P$17)</f>
        <v>0</v>
      </c>
      <c r="Q101" s="10">
        <f>K101*PRODUCT($O$17:Q$17)</f>
        <v>0</v>
      </c>
      <c r="R101" s="10">
        <f>L101*PRODUCT($O$17:R$17)</f>
        <v>0</v>
      </c>
      <c r="S101" s="10">
        <f>M101*PRODUCT($O$17:S$17)</f>
        <v>0</v>
      </c>
      <c r="U101" s="10">
        <f t="shared" si="10"/>
        <v>-5.5662886366201683E-10</v>
      </c>
      <c r="V101" s="10">
        <f t="shared" si="12"/>
        <v>-5.6163852343497488E-10</v>
      </c>
      <c r="W101" s="10">
        <f t="shared" si="12"/>
        <v>-5.6669327014588956E-10</v>
      </c>
      <c r="X101" s="10">
        <f t="shared" si="12"/>
        <v>-5.7179350957720252E-10</v>
      </c>
      <c r="Y101" s="10">
        <f t="shared" si="12"/>
        <v>-5.7693965116339724E-10</v>
      </c>
    </row>
    <row r="102" spans="2:25" x14ac:dyDescent="0.2">
      <c r="B102" s="29">
        <f>'3) Input geactiveerde inflatie'!B89</f>
        <v>77</v>
      </c>
      <c r="C102" s="29">
        <f>'3) Input geactiveerde inflatie'!D89</f>
        <v>271190.94130021567</v>
      </c>
      <c r="D102" s="10">
        <f t="shared" si="11"/>
        <v>135595.47065010783</v>
      </c>
      <c r="E102" s="39">
        <f>'3) Input geactiveerde inflatie'!E89</f>
        <v>0</v>
      </c>
      <c r="F102" s="51">
        <f>'3) Input geactiveerde inflatie'!F89</f>
        <v>2011</v>
      </c>
      <c r="H102" s="53"/>
      <c r="I102" s="10">
        <f>IF(AND($F102&gt;I$10,$E102&gt;0),$D102/$E102,IF(I$10=$F102,$D102-SUM($G102:G102),0))</f>
        <v>0</v>
      </c>
      <c r="J102" s="10">
        <f>IF(AND($F102&gt;J$10,$E102&gt;0),$D102/$E102,IF(J$10=$F102,$D102-SUM($G102:I102),0))</f>
        <v>0</v>
      </c>
      <c r="K102" s="10">
        <f>IF(AND($F102&gt;K$10,$E102&gt;0),$D102/$E102,IF(K$10=$F102,$D102-SUM($G102:J102),0))</f>
        <v>0</v>
      </c>
      <c r="L102" s="10">
        <f>IF(AND($F102&gt;L$10,$E102&gt;0),$D102/$E102,IF(L$10=$F102,$D102-SUM($G102:K102),0))</f>
        <v>0</v>
      </c>
      <c r="M102" s="10">
        <f>IF(AND($F102&gt;M$10,$E102&gt;0),$D102/$E102,IF(M$10=$F102,$D102-SUM($G102:L102),0))</f>
        <v>0</v>
      </c>
      <c r="O102" s="10">
        <f>I102*PRODUCT($O$17:O$17)</f>
        <v>0</v>
      </c>
      <c r="P102" s="10">
        <f>J102*PRODUCT($O$17:P$17)</f>
        <v>0</v>
      </c>
      <c r="Q102" s="10">
        <f>K102*PRODUCT($O$17:Q$17)</f>
        <v>0</v>
      </c>
      <c r="R102" s="10">
        <f>L102*PRODUCT($O$17:R$17)</f>
        <v>0</v>
      </c>
      <c r="S102" s="10">
        <f>M102*PRODUCT($O$17:S$17)</f>
        <v>0</v>
      </c>
      <c r="U102" s="10">
        <f t="shared" si="10"/>
        <v>136815.82988595878</v>
      </c>
      <c r="V102" s="10">
        <f t="shared" si="12"/>
        <v>138047.17235493241</v>
      </c>
      <c r="W102" s="10">
        <f t="shared" si="12"/>
        <v>139289.5969061268</v>
      </c>
      <c r="X102" s="10">
        <f t="shared" si="12"/>
        <v>140543.20327828193</v>
      </c>
      <c r="Y102" s="10">
        <f t="shared" si="12"/>
        <v>141808.09210778645</v>
      </c>
    </row>
    <row r="103" spans="2:25" x14ac:dyDescent="0.2">
      <c r="B103" s="29">
        <f>'3) Input geactiveerde inflatie'!B90</f>
        <v>78</v>
      </c>
      <c r="C103" s="29">
        <f>'3) Input geactiveerde inflatie'!D90</f>
        <v>11459690.692806631</v>
      </c>
      <c r="D103" s="10">
        <f t="shared" si="11"/>
        <v>5729845.3464033157</v>
      </c>
      <c r="E103" s="39">
        <f>'3) Input geactiveerde inflatie'!E90</f>
        <v>40.5</v>
      </c>
      <c r="F103" s="51">
        <f>'3) Input geactiveerde inflatie'!F90</f>
        <v>2062</v>
      </c>
      <c r="H103" s="53"/>
      <c r="I103" s="10">
        <f>IF(AND($F103&gt;I$10,$E103&gt;0),$D103/$E103,IF(I$10=$F103,$D103-SUM($G103:G103),0))</f>
        <v>141477.66287415594</v>
      </c>
      <c r="J103" s="10">
        <f>IF(AND($F103&gt;J$10,$E103&gt;0),$D103/$E103,IF(J$10=$F103,$D103-SUM($G103:I103),0))</f>
        <v>141477.66287415594</v>
      </c>
      <c r="K103" s="10">
        <f>IF(AND($F103&gt;K$10,$E103&gt;0),$D103/$E103,IF(K$10=$F103,$D103-SUM($G103:J103),0))</f>
        <v>141477.66287415594</v>
      </c>
      <c r="L103" s="10">
        <f>IF(AND($F103&gt;L$10,$E103&gt;0),$D103/$E103,IF(L$10=$F103,$D103-SUM($G103:K103),0))</f>
        <v>141477.66287415594</v>
      </c>
      <c r="M103" s="10">
        <f>IF(AND($F103&gt;M$10,$E103&gt;0),$D103/$E103,IF(M$10=$F103,$D103-SUM($G103:L103),0))</f>
        <v>141477.66287415594</v>
      </c>
      <c r="O103" s="10">
        <f>I103*PRODUCT($O$17:O$17)</f>
        <v>142750.96184002332</v>
      </c>
      <c r="P103" s="10">
        <f>J103*PRODUCT($O$17:P$17)</f>
        <v>144035.72049658353</v>
      </c>
      <c r="Q103" s="10">
        <f>K103*PRODUCT($O$17:Q$17)</f>
        <v>145332.04198105275</v>
      </c>
      <c r="R103" s="10">
        <f>L103*PRODUCT($O$17:R$17)</f>
        <v>146640.03035888221</v>
      </c>
      <c r="S103" s="10">
        <f>M103*PRODUCT($O$17:S$17)</f>
        <v>147959.79063211213</v>
      </c>
      <c r="U103" s="10">
        <f t="shared" si="10"/>
        <v>5638662.9926809212</v>
      </c>
      <c r="V103" s="10">
        <f t="shared" si="12"/>
        <v>5545375.2391184652</v>
      </c>
      <c r="W103" s="10">
        <f t="shared" si="12"/>
        <v>5449951.5742894784</v>
      </c>
      <c r="X103" s="10">
        <f t="shared" si="12"/>
        <v>5352361.1080992008</v>
      </c>
      <c r="Y103" s="10">
        <f t="shared" si="12"/>
        <v>5252572.5674399808</v>
      </c>
    </row>
    <row r="104" spans="2:25" x14ac:dyDescent="0.2">
      <c r="B104" s="29">
        <f>'3) Input geactiveerde inflatie'!B91</f>
        <v>79</v>
      </c>
      <c r="C104" s="29">
        <f>'3) Input geactiveerde inflatie'!D91</f>
        <v>8199201.2259850949</v>
      </c>
      <c r="D104" s="10">
        <f t="shared" si="11"/>
        <v>4099600.6129925475</v>
      </c>
      <c r="E104" s="39">
        <f>'3) Input geactiveerde inflatie'!E91</f>
        <v>30.5</v>
      </c>
      <c r="F104" s="51">
        <f>'3) Input geactiveerde inflatie'!F91</f>
        <v>2052</v>
      </c>
      <c r="H104" s="53"/>
      <c r="I104" s="10">
        <f>IF(AND($F104&gt;I$10,$E104&gt;0),$D104/$E104,IF(I$10=$F104,$D104-SUM($G104:G104),0))</f>
        <v>134413.13485221466</v>
      </c>
      <c r="J104" s="10">
        <f>IF(AND($F104&gt;J$10,$E104&gt;0),$D104/$E104,IF(J$10=$F104,$D104-SUM($G104:I104),0))</f>
        <v>134413.13485221466</v>
      </c>
      <c r="K104" s="10">
        <f>IF(AND($F104&gt;K$10,$E104&gt;0),$D104/$E104,IF(K$10=$F104,$D104-SUM($G104:J104),0))</f>
        <v>134413.13485221466</v>
      </c>
      <c r="L104" s="10">
        <f>IF(AND($F104&gt;L$10,$E104&gt;0),$D104/$E104,IF(L$10=$F104,$D104-SUM($G104:K104),0))</f>
        <v>134413.13485221466</v>
      </c>
      <c r="M104" s="10">
        <f>IF(AND($F104&gt;M$10,$E104&gt;0),$D104/$E104,IF(M$10=$F104,$D104-SUM($G104:L104),0))</f>
        <v>134413.13485221466</v>
      </c>
      <c r="O104" s="10">
        <f>I104*PRODUCT($O$17:O$17)</f>
        <v>135622.85306588458</v>
      </c>
      <c r="P104" s="10">
        <f>J104*PRODUCT($O$17:P$17)</f>
        <v>136843.45874347753</v>
      </c>
      <c r="Q104" s="10">
        <f>K104*PRODUCT($O$17:Q$17)</f>
        <v>138075.04987216881</v>
      </c>
      <c r="R104" s="10">
        <f>L104*PRODUCT($O$17:R$17)</f>
        <v>139317.72532101828</v>
      </c>
      <c r="S104" s="10">
        <f>M104*PRODUCT($O$17:S$17)</f>
        <v>140571.58484890746</v>
      </c>
      <c r="U104" s="10">
        <f t="shared" si="10"/>
        <v>4000874.1654435955</v>
      </c>
      <c r="V104" s="10">
        <f t="shared" si="12"/>
        <v>3900038.5741891097</v>
      </c>
      <c r="W104" s="10">
        <f t="shared" si="12"/>
        <v>3797063.8714846424</v>
      </c>
      <c r="X104" s="10">
        <f t="shared" si="12"/>
        <v>3691919.7210069858</v>
      </c>
      <c r="Y104" s="10">
        <f t="shared" si="12"/>
        <v>3584575.4136471408</v>
      </c>
    </row>
    <row r="105" spans="2:25" x14ac:dyDescent="0.2">
      <c r="B105" s="29">
        <f>'3) Input geactiveerde inflatie'!B92</f>
        <v>80</v>
      </c>
      <c r="C105" s="29">
        <f>'3) Input geactiveerde inflatie'!D92</f>
        <v>493484.88926844345</v>
      </c>
      <c r="D105" s="10">
        <f t="shared" si="11"/>
        <v>246742.44463422173</v>
      </c>
      <c r="E105" s="39">
        <f>'3) Input geactiveerde inflatie'!E92</f>
        <v>20.5</v>
      </c>
      <c r="F105" s="51">
        <f>'3) Input geactiveerde inflatie'!F92</f>
        <v>2042</v>
      </c>
      <c r="H105" s="53"/>
      <c r="I105" s="10">
        <f>IF(AND($F105&gt;I$10,$E105&gt;0),$D105/$E105,IF(I$10=$F105,$D105-SUM($G105:G105),0))</f>
        <v>12036.216811425451</v>
      </c>
      <c r="J105" s="10">
        <f>IF(AND($F105&gt;J$10,$E105&gt;0),$D105/$E105,IF(J$10=$F105,$D105-SUM($G105:I105),0))</f>
        <v>12036.216811425451</v>
      </c>
      <c r="K105" s="10">
        <f>IF(AND($F105&gt;K$10,$E105&gt;0),$D105/$E105,IF(K$10=$F105,$D105-SUM($G105:J105),0))</f>
        <v>12036.216811425451</v>
      </c>
      <c r="L105" s="10">
        <f>IF(AND($F105&gt;L$10,$E105&gt;0),$D105/$E105,IF(L$10=$F105,$D105-SUM($G105:K105),0))</f>
        <v>12036.216811425451</v>
      </c>
      <c r="M105" s="10">
        <f>IF(AND($F105&gt;M$10,$E105&gt;0),$D105/$E105,IF(M$10=$F105,$D105-SUM($G105:L105),0))</f>
        <v>12036.216811425451</v>
      </c>
      <c r="O105" s="10">
        <f>I105*PRODUCT($O$17:O$17)</f>
        <v>12144.542762728279</v>
      </c>
      <c r="P105" s="10">
        <f>J105*PRODUCT($O$17:P$17)</f>
        <v>12253.843647592832</v>
      </c>
      <c r="Q105" s="10">
        <f>K105*PRODUCT($O$17:Q$17)</f>
        <v>12364.128240421165</v>
      </c>
      <c r="R105" s="10">
        <f>L105*PRODUCT($O$17:R$17)</f>
        <v>12475.405394584954</v>
      </c>
      <c r="S105" s="10">
        <f>M105*PRODUCT($O$17:S$17)</f>
        <v>12587.684043136218</v>
      </c>
      <c r="U105" s="10">
        <f t="shared" si="10"/>
        <v>236818.58387320139</v>
      </c>
      <c r="V105" s="10">
        <f t="shared" si="12"/>
        <v>226696.10748046736</v>
      </c>
      <c r="W105" s="10">
        <f t="shared" si="12"/>
        <v>216372.24420737039</v>
      </c>
      <c r="X105" s="10">
        <f t="shared" si="12"/>
        <v>205844.18901065172</v>
      </c>
      <c r="Y105" s="10">
        <f t="shared" si="12"/>
        <v>195109.10266861133</v>
      </c>
    </row>
    <row r="106" spans="2:25" x14ac:dyDescent="0.2">
      <c r="B106" s="29">
        <f>'3) Input geactiveerde inflatie'!B93</f>
        <v>81</v>
      </c>
      <c r="C106" s="29">
        <f>'3) Input geactiveerde inflatie'!D93</f>
        <v>156982.41087455093</v>
      </c>
      <c r="D106" s="10">
        <f t="shared" si="11"/>
        <v>78491.205437275465</v>
      </c>
      <c r="E106" s="39">
        <f>'3) Input geactiveerde inflatie'!E93</f>
        <v>15.5</v>
      </c>
      <c r="F106" s="51">
        <f>'3) Input geactiveerde inflatie'!F93</f>
        <v>2037</v>
      </c>
      <c r="H106" s="53"/>
      <c r="I106" s="10">
        <f>IF(AND($F106&gt;I$10,$E106&gt;0),$D106/$E106,IF(I$10=$F106,$D106-SUM($G106:G106),0))</f>
        <v>5063.9487378887397</v>
      </c>
      <c r="J106" s="10">
        <f>IF(AND($F106&gt;J$10,$E106&gt;0),$D106/$E106,IF(J$10=$F106,$D106-SUM($G106:I106),0))</f>
        <v>5063.9487378887397</v>
      </c>
      <c r="K106" s="10">
        <f>IF(AND($F106&gt;K$10,$E106&gt;0),$D106/$E106,IF(K$10=$F106,$D106-SUM($G106:J106),0))</f>
        <v>5063.9487378887397</v>
      </c>
      <c r="L106" s="10">
        <f>IF(AND($F106&gt;L$10,$E106&gt;0),$D106/$E106,IF(L$10=$F106,$D106-SUM($G106:K106),0))</f>
        <v>5063.9487378887397</v>
      </c>
      <c r="M106" s="10">
        <f>IF(AND($F106&gt;M$10,$E106&gt;0),$D106/$E106,IF(M$10=$F106,$D106-SUM($G106:L106),0))</f>
        <v>5063.9487378887397</v>
      </c>
      <c r="O106" s="10">
        <f>I106*PRODUCT($O$17:O$17)</f>
        <v>5109.524276529738</v>
      </c>
      <c r="P106" s="10">
        <f>J106*PRODUCT($O$17:P$17)</f>
        <v>5155.5099950185049</v>
      </c>
      <c r="Q106" s="10">
        <f>K106*PRODUCT($O$17:Q$17)</f>
        <v>5201.9095849736705</v>
      </c>
      <c r="R106" s="10">
        <f>L106*PRODUCT($O$17:R$17)</f>
        <v>5248.7267712384328</v>
      </c>
      <c r="S106" s="10">
        <f>M106*PRODUCT($O$17:S$17)</f>
        <v>5295.9653121795782</v>
      </c>
      <c r="U106" s="10">
        <f t="shared" si="10"/>
        <v>74088.102009681184</v>
      </c>
      <c r="V106" s="10">
        <f t="shared" si="12"/>
        <v>69599.384932749803</v>
      </c>
      <c r="W106" s="10">
        <f t="shared" si="12"/>
        <v>65023.86981217088</v>
      </c>
      <c r="X106" s="10">
        <f t="shared" si="12"/>
        <v>60360.357869241983</v>
      </c>
      <c r="Y106" s="10">
        <f t="shared" si="12"/>
        <v>55607.635777885574</v>
      </c>
    </row>
    <row r="107" spans="2:25" x14ac:dyDescent="0.2">
      <c r="B107" s="29">
        <f>'3) Input geactiveerde inflatie'!B94</f>
        <v>82</v>
      </c>
      <c r="C107" s="29">
        <f>'3) Input geactiveerde inflatie'!D94</f>
        <v>63343.654527603765</v>
      </c>
      <c r="D107" s="10">
        <f t="shared" si="11"/>
        <v>31671.827263801883</v>
      </c>
      <c r="E107" s="39">
        <f>'3) Input geactiveerde inflatie'!E94</f>
        <v>0.5</v>
      </c>
      <c r="F107" s="51">
        <f>'3) Input geactiveerde inflatie'!F94</f>
        <v>2022</v>
      </c>
      <c r="H107" s="53"/>
      <c r="I107" s="10">
        <f>IF(AND($F107&gt;I$10,$E107&gt;0),$D107/$E107,IF(I$10=$F107,$D107-SUM($G107:G107),0))</f>
        <v>31671.827263801883</v>
      </c>
      <c r="J107" s="10">
        <f>IF(AND($F107&gt;J$10,$E107&gt;0),$D107/$E107,IF(J$10=$F107,$D107-SUM($G107:I107),0))</f>
        <v>0</v>
      </c>
      <c r="K107" s="10">
        <f>IF(AND($F107&gt;K$10,$E107&gt;0),$D107/$E107,IF(K$10=$F107,$D107-SUM($G107:J107),0))</f>
        <v>0</v>
      </c>
      <c r="L107" s="10">
        <f>IF(AND($F107&gt;L$10,$E107&gt;0),$D107/$E107,IF(L$10=$F107,$D107-SUM($G107:K107),0))</f>
        <v>0</v>
      </c>
      <c r="M107" s="10">
        <f>IF(AND($F107&gt;M$10,$E107&gt;0),$D107/$E107,IF(M$10=$F107,$D107-SUM($G107:L107),0))</f>
        <v>0</v>
      </c>
      <c r="O107" s="10">
        <f>I107*PRODUCT($O$17:O$17)</f>
        <v>31956.873709176096</v>
      </c>
      <c r="P107" s="10">
        <f>J107*PRODUCT($O$17:P$17)</f>
        <v>0</v>
      </c>
      <c r="Q107" s="10">
        <f>K107*PRODUCT($O$17:Q$17)</f>
        <v>0</v>
      </c>
      <c r="R107" s="10">
        <f>L107*PRODUCT($O$17:R$17)</f>
        <v>0</v>
      </c>
      <c r="S107" s="10">
        <f>M107*PRODUCT($O$17:S$17)</f>
        <v>0</v>
      </c>
      <c r="U107" s="10">
        <f t="shared" si="10"/>
        <v>0</v>
      </c>
      <c r="V107" s="10">
        <f t="shared" ref="V107:Y122" si="13">U107*P$17-P107</f>
        <v>0</v>
      </c>
      <c r="W107" s="10">
        <f t="shared" si="13"/>
        <v>0</v>
      </c>
      <c r="X107" s="10">
        <f t="shared" si="13"/>
        <v>0</v>
      </c>
      <c r="Y107" s="10">
        <f t="shared" si="13"/>
        <v>0</v>
      </c>
    </row>
    <row r="108" spans="2:25" x14ac:dyDescent="0.2">
      <c r="B108" s="29">
        <f>'3) Input geactiveerde inflatie'!B95</f>
        <v>83</v>
      </c>
      <c r="C108" s="29">
        <f>'3) Input geactiveerde inflatie'!D95</f>
        <v>-3.1279968452826136E-9</v>
      </c>
      <c r="D108" s="10">
        <f t="shared" si="11"/>
        <v>-1.5639984226413068E-9</v>
      </c>
      <c r="E108" s="39">
        <f>'3) Input geactiveerde inflatie'!E95</f>
        <v>0</v>
      </c>
      <c r="F108" s="51">
        <f>'3) Input geactiveerde inflatie'!F95</f>
        <v>2017</v>
      </c>
      <c r="H108" s="53"/>
      <c r="I108" s="10">
        <f>IF(AND($F108&gt;I$10,$E108&gt;0),$D108/$E108,IF(I$10=$F108,$D108-SUM($G108:G108),0))</f>
        <v>0</v>
      </c>
      <c r="J108" s="10">
        <f>IF(AND($F108&gt;J$10,$E108&gt;0),$D108/$E108,IF(J$10=$F108,$D108-SUM($G108:I108),0))</f>
        <v>0</v>
      </c>
      <c r="K108" s="10">
        <f>IF(AND($F108&gt;K$10,$E108&gt;0),$D108/$E108,IF(K$10=$F108,$D108-SUM($G108:J108),0))</f>
        <v>0</v>
      </c>
      <c r="L108" s="10">
        <f>IF(AND($F108&gt;L$10,$E108&gt;0),$D108/$E108,IF(L$10=$F108,$D108-SUM($G108:K108),0))</f>
        <v>0</v>
      </c>
      <c r="M108" s="10">
        <f>IF(AND($F108&gt;M$10,$E108&gt;0),$D108/$E108,IF(M$10=$F108,$D108-SUM($G108:L108),0))</f>
        <v>0</v>
      </c>
      <c r="O108" s="10">
        <f>I108*PRODUCT($O$17:O$17)</f>
        <v>0</v>
      </c>
      <c r="P108" s="10">
        <f>J108*PRODUCT($O$17:P$17)</f>
        <v>0</v>
      </c>
      <c r="Q108" s="10">
        <f>K108*PRODUCT($O$17:Q$17)</f>
        <v>0</v>
      </c>
      <c r="R108" s="10">
        <f>L108*PRODUCT($O$17:R$17)</f>
        <v>0</v>
      </c>
      <c r="S108" s="10">
        <f>M108*PRODUCT($O$17:S$17)</f>
        <v>0</v>
      </c>
      <c r="U108" s="10">
        <f t="shared" si="10"/>
        <v>-1.5780744084450784E-9</v>
      </c>
      <c r="V108" s="10">
        <f t="shared" si="13"/>
        <v>-1.5922770781210839E-9</v>
      </c>
      <c r="W108" s="10">
        <f t="shared" si="13"/>
        <v>-1.6066075718241734E-9</v>
      </c>
      <c r="X108" s="10">
        <f t="shared" si="13"/>
        <v>-1.6210670399705907E-9</v>
      </c>
      <c r="Y108" s="10">
        <f t="shared" si="13"/>
        <v>-1.635656643330326E-9</v>
      </c>
    </row>
    <row r="109" spans="2:25" x14ac:dyDescent="0.2">
      <c r="B109" s="29">
        <f>'3) Input geactiveerde inflatie'!B96</f>
        <v>84</v>
      </c>
      <c r="C109" s="29">
        <f>'3) Input geactiveerde inflatie'!D96</f>
        <v>127895.88149239717</v>
      </c>
      <c r="D109" s="10">
        <f t="shared" si="11"/>
        <v>63947.940746198583</v>
      </c>
      <c r="E109" s="39">
        <f>'3) Input geactiveerde inflatie'!E96</f>
        <v>0</v>
      </c>
      <c r="F109" s="51">
        <f>'3) Input geactiveerde inflatie'!F96</f>
        <v>2012</v>
      </c>
      <c r="H109" s="53"/>
      <c r="I109" s="10">
        <f>IF(AND($F109&gt;I$10,$E109&gt;0),$D109/$E109,IF(I$10=$F109,$D109-SUM($G109:G109),0))</f>
        <v>0</v>
      </c>
      <c r="J109" s="10">
        <f>IF(AND($F109&gt;J$10,$E109&gt;0),$D109/$E109,IF(J$10=$F109,$D109-SUM($G109:I109),0))</f>
        <v>0</v>
      </c>
      <c r="K109" s="10">
        <f>IF(AND($F109&gt;K$10,$E109&gt;0),$D109/$E109,IF(K$10=$F109,$D109-SUM($G109:J109),0))</f>
        <v>0</v>
      </c>
      <c r="L109" s="10">
        <f>IF(AND($F109&gt;L$10,$E109&gt;0),$D109/$E109,IF(L$10=$F109,$D109-SUM($G109:K109),0))</f>
        <v>0</v>
      </c>
      <c r="M109" s="10">
        <f>IF(AND($F109&gt;M$10,$E109&gt;0),$D109/$E109,IF(M$10=$F109,$D109-SUM($G109:L109),0))</f>
        <v>0</v>
      </c>
      <c r="O109" s="10">
        <f>I109*PRODUCT($O$17:O$17)</f>
        <v>0</v>
      </c>
      <c r="P109" s="10">
        <f>J109*PRODUCT($O$17:P$17)</f>
        <v>0</v>
      </c>
      <c r="Q109" s="10">
        <f>K109*PRODUCT($O$17:Q$17)</f>
        <v>0</v>
      </c>
      <c r="R109" s="10">
        <f>L109*PRODUCT($O$17:R$17)</f>
        <v>0</v>
      </c>
      <c r="S109" s="10">
        <f>M109*PRODUCT($O$17:S$17)</f>
        <v>0</v>
      </c>
      <c r="U109" s="10">
        <f t="shared" si="10"/>
        <v>64523.472212914363</v>
      </c>
      <c r="V109" s="10">
        <f t="shared" si="13"/>
        <v>65104.183462830588</v>
      </c>
      <c r="W109" s="10">
        <f t="shared" si="13"/>
        <v>65690.121113996051</v>
      </c>
      <c r="X109" s="10">
        <f t="shared" si="13"/>
        <v>66281.332204022008</v>
      </c>
      <c r="Y109" s="10">
        <f t="shared" si="13"/>
        <v>66877.8641938582</v>
      </c>
    </row>
    <row r="110" spans="2:25" x14ac:dyDescent="0.2">
      <c r="B110" s="29">
        <f>'3) Input geactiveerde inflatie'!B97</f>
        <v>85</v>
      </c>
      <c r="C110" s="29">
        <f>'3) Input geactiveerde inflatie'!D97</f>
        <v>9035670.5726272911</v>
      </c>
      <c r="D110" s="10">
        <f t="shared" si="11"/>
        <v>4517835.2863136455</v>
      </c>
      <c r="E110" s="39">
        <f>'3) Input geactiveerde inflatie'!E97</f>
        <v>41.5</v>
      </c>
      <c r="F110" s="51">
        <f>'3) Input geactiveerde inflatie'!F97</f>
        <v>2063</v>
      </c>
      <c r="H110" s="53"/>
      <c r="I110" s="10">
        <f>IF(AND($F110&gt;I$10,$E110&gt;0),$D110/$E110,IF(I$10=$F110,$D110-SUM($G110:G110),0))</f>
        <v>108863.5008750276</v>
      </c>
      <c r="J110" s="10">
        <f>IF(AND($F110&gt;J$10,$E110&gt;0),$D110/$E110,IF(J$10=$F110,$D110-SUM($G110:I110),0))</f>
        <v>108863.5008750276</v>
      </c>
      <c r="K110" s="10">
        <f>IF(AND($F110&gt;K$10,$E110&gt;0),$D110/$E110,IF(K$10=$F110,$D110-SUM($G110:J110),0))</f>
        <v>108863.5008750276</v>
      </c>
      <c r="L110" s="10">
        <f>IF(AND($F110&gt;L$10,$E110&gt;0),$D110/$E110,IF(L$10=$F110,$D110-SUM($G110:K110),0))</f>
        <v>108863.5008750276</v>
      </c>
      <c r="M110" s="10">
        <f>IF(AND($F110&gt;M$10,$E110&gt;0),$D110/$E110,IF(M$10=$F110,$D110-SUM($G110:L110),0))</f>
        <v>108863.5008750276</v>
      </c>
      <c r="O110" s="10">
        <f>I110*PRODUCT($O$17:O$17)</f>
        <v>109843.27238290284</v>
      </c>
      <c r="P110" s="10">
        <f>J110*PRODUCT($O$17:P$17)</f>
        <v>110831.86183434895</v>
      </c>
      <c r="Q110" s="10">
        <f>K110*PRODUCT($O$17:Q$17)</f>
        <v>111829.34859085808</v>
      </c>
      <c r="R110" s="10">
        <f>L110*PRODUCT($O$17:R$17)</f>
        <v>112835.81272817578</v>
      </c>
      <c r="S110" s="10">
        <f>M110*PRODUCT($O$17:S$17)</f>
        <v>113851.33504272936</v>
      </c>
      <c r="U110" s="10">
        <f t="shared" si="10"/>
        <v>4448652.5315075647</v>
      </c>
      <c r="V110" s="10">
        <f t="shared" si="13"/>
        <v>4377858.5424567834</v>
      </c>
      <c r="W110" s="10">
        <f t="shared" si="13"/>
        <v>4305429.9207480354</v>
      </c>
      <c r="X110" s="10">
        <f t="shared" si="13"/>
        <v>4231342.9773065913</v>
      </c>
      <c r="Y110" s="10">
        <f t="shared" si="13"/>
        <v>4155573.7290596203</v>
      </c>
    </row>
    <row r="111" spans="2:25" x14ac:dyDescent="0.2">
      <c r="B111" s="29">
        <f>'3) Input geactiveerde inflatie'!B98</f>
        <v>86</v>
      </c>
      <c r="C111" s="29">
        <f>'3) Input geactiveerde inflatie'!D98</f>
        <v>7810495.0465195253</v>
      </c>
      <c r="D111" s="10">
        <f t="shared" si="11"/>
        <v>3905247.5232597627</v>
      </c>
      <c r="E111" s="39">
        <f>'3) Input geactiveerde inflatie'!E98</f>
        <v>31.5</v>
      </c>
      <c r="F111" s="51">
        <f>'3) Input geactiveerde inflatie'!F98</f>
        <v>2053</v>
      </c>
      <c r="H111" s="53"/>
      <c r="I111" s="10">
        <f>IF(AND($F111&gt;I$10,$E111&gt;0),$D111/$E111,IF(I$10=$F111,$D111-SUM($G111:G111),0))</f>
        <v>123976.11184951628</v>
      </c>
      <c r="J111" s="10">
        <f>IF(AND($F111&gt;J$10,$E111&gt;0),$D111/$E111,IF(J$10=$F111,$D111-SUM($G111:I111),0))</f>
        <v>123976.11184951628</v>
      </c>
      <c r="K111" s="10">
        <f>IF(AND($F111&gt;K$10,$E111&gt;0),$D111/$E111,IF(K$10=$F111,$D111-SUM($G111:J111),0))</f>
        <v>123976.11184951628</v>
      </c>
      <c r="L111" s="10">
        <f>IF(AND($F111&gt;L$10,$E111&gt;0),$D111/$E111,IF(L$10=$F111,$D111-SUM($G111:K111),0))</f>
        <v>123976.11184951628</v>
      </c>
      <c r="M111" s="10">
        <f>IF(AND($F111&gt;M$10,$E111&gt;0),$D111/$E111,IF(M$10=$F111,$D111-SUM($G111:L111),0))</f>
        <v>123976.11184951628</v>
      </c>
      <c r="O111" s="10">
        <f>I111*PRODUCT($O$17:O$17)</f>
        <v>125091.89685616191</v>
      </c>
      <c r="P111" s="10">
        <f>J111*PRODUCT($O$17:P$17)</f>
        <v>126217.72392786737</v>
      </c>
      <c r="Q111" s="10">
        <f>K111*PRODUCT($O$17:Q$17)</f>
        <v>127353.68344321815</v>
      </c>
      <c r="R111" s="10">
        <f>L111*PRODUCT($O$17:R$17)</f>
        <v>128499.86659420708</v>
      </c>
      <c r="S111" s="10">
        <f>M111*PRODUCT($O$17:S$17)</f>
        <v>129656.36539355494</v>
      </c>
      <c r="U111" s="10">
        <f t="shared" si="10"/>
        <v>3815302.8541129385</v>
      </c>
      <c r="V111" s="10">
        <f t="shared" si="13"/>
        <v>3723422.8558720872</v>
      </c>
      <c r="W111" s="10">
        <f t="shared" si="13"/>
        <v>3629579.9781317175</v>
      </c>
      <c r="X111" s="10">
        <f t="shared" si="13"/>
        <v>3533746.3313406957</v>
      </c>
      <c r="Y111" s="10">
        <f t="shared" si="13"/>
        <v>3435893.6829292066</v>
      </c>
    </row>
    <row r="112" spans="2:25" x14ac:dyDescent="0.2">
      <c r="B112" s="29">
        <f>'3) Input geactiveerde inflatie'!B99</f>
        <v>87</v>
      </c>
      <c r="C112" s="29">
        <f>'3) Input geactiveerde inflatie'!D99</f>
        <v>908229.87797756586</v>
      </c>
      <c r="D112" s="10">
        <f t="shared" si="11"/>
        <v>454114.93898878293</v>
      </c>
      <c r="E112" s="39">
        <f>'3) Input geactiveerde inflatie'!E99</f>
        <v>21.5</v>
      </c>
      <c r="F112" s="51">
        <f>'3) Input geactiveerde inflatie'!F99</f>
        <v>2043</v>
      </c>
      <c r="H112" s="53"/>
      <c r="I112" s="10">
        <f>IF(AND($F112&gt;I$10,$E112&gt;0),$D112/$E112,IF(I$10=$F112,$D112-SUM($G112:G112),0))</f>
        <v>21121.625069245718</v>
      </c>
      <c r="J112" s="10">
        <f>IF(AND($F112&gt;J$10,$E112&gt;0),$D112/$E112,IF(J$10=$F112,$D112-SUM($G112:I112),0))</f>
        <v>21121.625069245718</v>
      </c>
      <c r="K112" s="10">
        <f>IF(AND($F112&gt;K$10,$E112&gt;0),$D112/$E112,IF(K$10=$F112,$D112-SUM($G112:J112),0))</f>
        <v>21121.625069245718</v>
      </c>
      <c r="L112" s="10">
        <f>IF(AND($F112&gt;L$10,$E112&gt;0),$D112/$E112,IF(L$10=$F112,$D112-SUM($G112:K112),0))</f>
        <v>21121.625069245718</v>
      </c>
      <c r="M112" s="10">
        <f>IF(AND($F112&gt;M$10,$E112&gt;0),$D112/$E112,IF(M$10=$F112,$D112-SUM($G112:L112),0))</f>
        <v>21121.625069245718</v>
      </c>
      <c r="O112" s="10">
        <f>I112*PRODUCT($O$17:O$17)</f>
        <v>21311.719694868927</v>
      </c>
      <c r="P112" s="10">
        <f>J112*PRODUCT($O$17:P$17)</f>
        <v>21503.525172122747</v>
      </c>
      <c r="Q112" s="10">
        <f>K112*PRODUCT($O$17:Q$17)</f>
        <v>21697.056898671846</v>
      </c>
      <c r="R112" s="10">
        <f>L112*PRODUCT($O$17:R$17)</f>
        <v>21892.330410759889</v>
      </c>
      <c r="S112" s="10">
        <f>M112*PRODUCT($O$17:S$17)</f>
        <v>22089.361384456726</v>
      </c>
      <c r="U112" s="10">
        <f t="shared" si="10"/>
        <v>436890.25374481297</v>
      </c>
      <c r="V112" s="10">
        <f t="shared" si="13"/>
        <v>419318.74085639347</v>
      </c>
      <c r="W112" s="10">
        <f t="shared" si="13"/>
        <v>401395.55262542912</v>
      </c>
      <c r="X112" s="10">
        <f t="shared" si="13"/>
        <v>383115.78218829806</v>
      </c>
      <c r="Y112" s="10">
        <f t="shared" si="13"/>
        <v>364474.46284353599</v>
      </c>
    </row>
    <row r="113" spans="2:25" x14ac:dyDescent="0.2">
      <c r="B113" s="29">
        <f>'3) Input geactiveerde inflatie'!B100</f>
        <v>88</v>
      </c>
      <c r="C113" s="29">
        <f>'3) Input geactiveerde inflatie'!D100</f>
        <v>113813.49546432693</v>
      </c>
      <c r="D113" s="10">
        <f t="shared" si="11"/>
        <v>56906.747732163465</v>
      </c>
      <c r="E113" s="39">
        <f>'3) Input geactiveerde inflatie'!E100</f>
        <v>16.5</v>
      </c>
      <c r="F113" s="51">
        <f>'3) Input geactiveerde inflatie'!F100</f>
        <v>2038</v>
      </c>
      <c r="H113" s="53"/>
      <c r="I113" s="10">
        <f>IF(AND($F113&gt;I$10,$E113&gt;0),$D113/$E113,IF(I$10=$F113,$D113-SUM($G113:G113),0))</f>
        <v>3448.8938019493007</v>
      </c>
      <c r="J113" s="10">
        <f>IF(AND($F113&gt;J$10,$E113&gt;0),$D113/$E113,IF(J$10=$F113,$D113-SUM($G113:I113),0))</f>
        <v>3448.8938019493007</v>
      </c>
      <c r="K113" s="10">
        <f>IF(AND($F113&gt;K$10,$E113&gt;0),$D113/$E113,IF(K$10=$F113,$D113-SUM($G113:J113),0))</f>
        <v>3448.8938019493007</v>
      </c>
      <c r="L113" s="10">
        <f>IF(AND($F113&gt;L$10,$E113&gt;0),$D113/$E113,IF(L$10=$F113,$D113-SUM($G113:K113),0))</f>
        <v>3448.8938019493007</v>
      </c>
      <c r="M113" s="10">
        <f>IF(AND($F113&gt;M$10,$E113&gt;0),$D113/$E113,IF(M$10=$F113,$D113-SUM($G113:L113),0))</f>
        <v>3448.8938019493007</v>
      </c>
      <c r="O113" s="10">
        <f>I113*PRODUCT($O$17:O$17)</f>
        <v>3479.933846166844</v>
      </c>
      <c r="P113" s="10">
        <f>J113*PRODUCT($O$17:P$17)</f>
        <v>3511.2532507823453</v>
      </c>
      <c r="Q113" s="10">
        <f>K113*PRODUCT($O$17:Q$17)</f>
        <v>3542.8545300393857</v>
      </c>
      <c r="R113" s="10">
        <f>L113*PRODUCT($O$17:R$17)</f>
        <v>3574.7402208097396</v>
      </c>
      <c r="S113" s="10">
        <f>M113*PRODUCT($O$17:S$17)</f>
        <v>3606.9128827970271</v>
      </c>
      <c r="U113" s="10">
        <f t="shared" si="10"/>
        <v>53938.974615586085</v>
      </c>
      <c r="V113" s="10">
        <f t="shared" si="13"/>
        <v>50913.172136344016</v>
      </c>
      <c r="W113" s="10">
        <f t="shared" si="13"/>
        <v>47828.536155531714</v>
      </c>
      <c r="X113" s="10">
        <f t="shared" si="13"/>
        <v>44684.252760121752</v>
      </c>
      <c r="Y113" s="10">
        <f t="shared" si="13"/>
        <v>41479.498152165819</v>
      </c>
    </row>
    <row r="114" spans="2:25" x14ac:dyDescent="0.2">
      <c r="B114" s="29">
        <f>'3) Input geactiveerde inflatie'!B101</f>
        <v>89</v>
      </c>
      <c r="C114" s="29">
        <f>'3) Input geactiveerde inflatie'!D101</f>
        <v>117279.16502162302</v>
      </c>
      <c r="D114" s="10">
        <f t="shared" si="11"/>
        <v>58639.58251081151</v>
      </c>
      <c r="E114" s="39">
        <f>'3) Input geactiveerde inflatie'!E101</f>
        <v>1.5</v>
      </c>
      <c r="F114" s="51">
        <f>'3) Input geactiveerde inflatie'!F101</f>
        <v>2023</v>
      </c>
      <c r="H114" s="53"/>
      <c r="I114" s="10">
        <f>IF(AND($F114&gt;I$10,$E114&gt;0),$D114/$E114,IF(I$10=$F114,$D114-SUM($G114:G114),0))</f>
        <v>39093.055007207673</v>
      </c>
      <c r="J114" s="10">
        <f>IF(AND($F114&gt;J$10,$E114&gt;0),$D114/$E114,IF(J$10=$F114,$D114-SUM($G114:I114),0))</f>
        <v>19546.527503603837</v>
      </c>
      <c r="K114" s="10">
        <f>IF(AND($F114&gt;K$10,$E114&gt;0),$D114/$E114,IF(K$10=$F114,$D114-SUM($G114:J114),0))</f>
        <v>0</v>
      </c>
      <c r="L114" s="10">
        <f>IF(AND($F114&gt;L$10,$E114&gt;0),$D114/$E114,IF(L$10=$F114,$D114-SUM($G114:K114),0))</f>
        <v>0</v>
      </c>
      <c r="M114" s="10">
        <f>IF(AND($F114&gt;M$10,$E114&gt;0),$D114/$E114,IF(M$10=$F114,$D114-SUM($G114:L114),0))</f>
        <v>0</v>
      </c>
      <c r="O114" s="10">
        <f>I114*PRODUCT($O$17:O$17)</f>
        <v>39444.892502272538</v>
      </c>
      <c r="P114" s="10">
        <f>J114*PRODUCT($O$17:P$17)</f>
        <v>19899.948267396492</v>
      </c>
      <c r="Q114" s="10">
        <f>K114*PRODUCT($O$17:Q$17)</f>
        <v>0</v>
      </c>
      <c r="R114" s="10">
        <f>L114*PRODUCT($O$17:R$17)</f>
        <v>0</v>
      </c>
      <c r="S114" s="10">
        <f>M114*PRODUCT($O$17:S$17)</f>
        <v>0</v>
      </c>
      <c r="U114" s="10">
        <f t="shared" si="10"/>
        <v>19722.446251136273</v>
      </c>
      <c r="V114" s="10">
        <f t="shared" si="13"/>
        <v>0</v>
      </c>
      <c r="W114" s="10">
        <f t="shared" si="13"/>
        <v>0</v>
      </c>
      <c r="X114" s="10">
        <f t="shared" si="13"/>
        <v>0</v>
      </c>
      <c r="Y114" s="10">
        <f t="shared" si="13"/>
        <v>0</v>
      </c>
    </row>
    <row r="115" spans="2:25" x14ac:dyDescent="0.2">
      <c r="B115" s="29">
        <f>'3) Input geactiveerde inflatie'!B102</f>
        <v>90</v>
      </c>
      <c r="C115" s="29">
        <f>'3) Input geactiveerde inflatie'!D102</f>
        <v>-3.9904150925576679E-9</v>
      </c>
      <c r="D115" s="10">
        <f t="shared" si="11"/>
        <v>-1.9952075462788339E-9</v>
      </c>
      <c r="E115" s="39">
        <f>'3) Input geactiveerde inflatie'!E102</f>
        <v>0</v>
      </c>
      <c r="F115" s="51">
        <f>'3) Input geactiveerde inflatie'!F102</f>
        <v>2018</v>
      </c>
      <c r="H115" s="53"/>
      <c r="I115" s="10">
        <f>IF(AND($F115&gt;I$10,$E115&gt;0),$D115/$E115,IF(I$10=$F115,$D115-SUM($G115:G115),0))</f>
        <v>0</v>
      </c>
      <c r="J115" s="10">
        <f>IF(AND($F115&gt;J$10,$E115&gt;0),$D115/$E115,IF(J$10=$F115,$D115-SUM($G115:I115),0))</f>
        <v>0</v>
      </c>
      <c r="K115" s="10">
        <f>IF(AND($F115&gt;K$10,$E115&gt;0),$D115/$E115,IF(K$10=$F115,$D115-SUM($G115:J115),0))</f>
        <v>0</v>
      </c>
      <c r="L115" s="10">
        <f>IF(AND($F115&gt;L$10,$E115&gt;0),$D115/$E115,IF(L$10=$F115,$D115-SUM($G115:K115),0))</f>
        <v>0</v>
      </c>
      <c r="M115" s="10">
        <f>IF(AND($F115&gt;M$10,$E115&gt;0),$D115/$E115,IF(M$10=$F115,$D115-SUM($G115:L115),0))</f>
        <v>0</v>
      </c>
      <c r="O115" s="10">
        <f>I115*PRODUCT($O$17:O$17)</f>
        <v>0</v>
      </c>
      <c r="P115" s="10">
        <f>J115*PRODUCT($O$17:P$17)</f>
        <v>0</v>
      </c>
      <c r="Q115" s="10">
        <f>K115*PRODUCT($O$17:Q$17)</f>
        <v>0</v>
      </c>
      <c r="R115" s="10">
        <f>L115*PRODUCT($O$17:R$17)</f>
        <v>0</v>
      </c>
      <c r="S115" s="10">
        <f>M115*PRODUCT($O$17:S$17)</f>
        <v>0</v>
      </c>
      <c r="U115" s="10">
        <f t="shared" si="10"/>
        <v>-2.0131644141953431E-9</v>
      </c>
      <c r="V115" s="10">
        <f t="shared" si="13"/>
        <v>-2.0312828939231008E-9</v>
      </c>
      <c r="W115" s="10">
        <f t="shared" si="13"/>
        <v>-2.0495644399684084E-9</v>
      </c>
      <c r="X115" s="10">
        <f t="shared" si="13"/>
        <v>-2.0680105199281238E-9</v>
      </c>
      <c r="Y115" s="10">
        <f t="shared" si="13"/>
        <v>-2.0866226146074769E-9</v>
      </c>
    </row>
    <row r="116" spans="2:25" x14ac:dyDescent="0.2">
      <c r="B116" s="29">
        <f>'3) Input geactiveerde inflatie'!B103</f>
        <v>91</v>
      </c>
      <c r="C116" s="29">
        <f>'3) Input geactiveerde inflatie'!D103</f>
        <v>290805.27440758888</v>
      </c>
      <c r="D116" s="10">
        <f t="shared" si="11"/>
        <v>145402.63720379444</v>
      </c>
      <c r="E116" s="39">
        <f>'3) Input geactiveerde inflatie'!E103</f>
        <v>0</v>
      </c>
      <c r="F116" s="51">
        <f>'3) Input geactiveerde inflatie'!F103</f>
        <v>2013</v>
      </c>
      <c r="H116" s="53"/>
      <c r="I116" s="10">
        <f>IF(AND($F116&gt;I$10,$E116&gt;0),$D116/$E116,IF(I$10=$F116,$D116-SUM($G116:G116),0))</f>
        <v>0</v>
      </c>
      <c r="J116" s="10">
        <f>IF(AND($F116&gt;J$10,$E116&gt;0),$D116/$E116,IF(J$10=$F116,$D116-SUM($G116:I116),0))</f>
        <v>0</v>
      </c>
      <c r="K116" s="10">
        <f>IF(AND($F116&gt;K$10,$E116&gt;0),$D116/$E116,IF(K$10=$F116,$D116-SUM($G116:J116),0))</f>
        <v>0</v>
      </c>
      <c r="L116" s="10">
        <f>IF(AND($F116&gt;L$10,$E116&gt;0),$D116/$E116,IF(L$10=$F116,$D116-SUM($G116:K116),0))</f>
        <v>0</v>
      </c>
      <c r="M116" s="10">
        <f>IF(AND($F116&gt;M$10,$E116&gt;0),$D116/$E116,IF(M$10=$F116,$D116-SUM($G116:L116),0))</f>
        <v>0</v>
      </c>
      <c r="O116" s="10">
        <f>I116*PRODUCT($O$17:O$17)</f>
        <v>0</v>
      </c>
      <c r="P116" s="10">
        <f>J116*PRODUCT($O$17:P$17)</f>
        <v>0</v>
      </c>
      <c r="Q116" s="10">
        <f>K116*PRODUCT($O$17:Q$17)</f>
        <v>0</v>
      </c>
      <c r="R116" s="10">
        <f>L116*PRODUCT($O$17:R$17)</f>
        <v>0</v>
      </c>
      <c r="S116" s="10">
        <f>M116*PRODUCT($O$17:S$17)</f>
        <v>0</v>
      </c>
      <c r="U116" s="10">
        <f t="shared" si="10"/>
        <v>146711.26093862858</v>
      </c>
      <c r="V116" s="10">
        <f t="shared" si="13"/>
        <v>148031.66228707621</v>
      </c>
      <c r="W116" s="10">
        <f t="shared" si="13"/>
        <v>149363.94724765987</v>
      </c>
      <c r="X116" s="10">
        <f t="shared" si="13"/>
        <v>150708.22277288881</v>
      </c>
      <c r="Y116" s="10">
        <f t="shared" si="13"/>
        <v>152064.5967778448</v>
      </c>
    </row>
    <row r="117" spans="2:25" x14ac:dyDescent="0.2">
      <c r="B117" s="29">
        <f>'3) Input geactiveerde inflatie'!B104</f>
        <v>92</v>
      </c>
      <c r="C117" s="29">
        <f>'3) Input geactiveerde inflatie'!D104</f>
        <v>7449770.6156097353</v>
      </c>
      <c r="D117" s="10">
        <f t="shared" si="11"/>
        <v>3724885.3078048676</v>
      </c>
      <c r="E117" s="39">
        <f>'3) Input geactiveerde inflatie'!E104</f>
        <v>42.5</v>
      </c>
      <c r="F117" s="51">
        <f>'3) Input geactiveerde inflatie'!F104</f>
        <v>2064</v>
      </c>
      <c r="H117" s="53"/>
      <c r="I117" s="10">
        <f>IF(AND($F117&gt;I$10,$E117&gt;0),$D117/$E117,IF(I$10=$F117,$D117-SUM($G117:G117),0))</f>
        <v>87644.360183643948</v>
      </c>
      <c r="J117" s="10">
        <f>IF(AND($F117&gt;J$10,$E117&gt;0),$D117/$E117,IF(J$10=$F117,$D117-SUM($G117:I117),0))</f>
        <v>87644.360183643948</v>
      </c>
      <c r="K117" s="10">
        <f>IF(AND($F117&gt;K$10,$E117&gt;0),$D117/$E117,IF(K$10=$F117,$D117-SUM($G117:J117),0))</f>
        <v>87644.360183643948</v>
      </c>
      <c r="L117" s="10">
        <f>IF(AND($F117&gt;L$10,$E117&gt;0),$D117/$E117,IF(L$10=$F117,$D117-SUM($G117:K117),0))</f>
        <v>87644.360183643948</v>
      </c>
      <c r="M117" s="10">
        <f>IF(AND($F117&gt;M$10,$E117&gt;0),$D117/$E117,IF(M$10=$F117,$D117-SUM($G117:L117),0))</f>
        <v>87644.360183643948</v>
      </c>
      <c r="O117" s="10">
        <f>I117*PRODUCT($O$17:O$17)</f>
        <v>88433.159425296733</v>
      </c>
      <c r="P117" s="10">
        <f>J117*PRODUCT($O$17:P$17)</f>
        <v>89229.057860124391</v>
      </c>
      <c r="Q117" s="10">
        <f>K117*PRODUCT($O$17:Q$17)</f>
        <v>90032.119380865493</v>
      </c>
      <c r="R117" s="10">
        <f>L117*PRODUCT($O$17:R$17)</f>
        <v>90842.408455293276</v>
      </c>
      <c r="S117" s="10">
        <f>M117*PRODUCT($O$17:S$17)</f>
        <v>91659.990131390907</v>
      </c>
      <c r="U117" s="10">
        <f t="shared" si="10"/>
        <v>3669976.1161498143</v>
      </c>
      <c r="V117" s="10">
        <f t="shared" si="13"/>
        <v>3613776.8433350381</v>
      </c>
      <c r="W117" s="10">
        <f t="shared" si="13"/>
        <v>3556268.7155441875</v>
      </c>
      <c r="X117" s="10">
        <f t="shared" si="13"/>
        <v>3497432.7255287915</v>
      </c>
      <c r="Y117" s="10">
        <f t="shared" si="13"/>
        <v>3437249.6299271598</v>
      </c>
    </row>
    <row r="118" spans="2:25" x14ac:dyDescent="0.2">
      <c r="B118" s="29">
        <f>'3) Input geactiveerde inflatie'!B105</f>
        <v>93</v>
      </c>
      <c r="C118" s="29">
        <f>'3) Input geactiveerde inflatie'!D105</f>
        <v>4916379.570625715</v>
      </c>
      <c r="D118" s="10">
        <f t="shared" si="11"/>
        <v>2458189.7853128575</v>
      </c>
      <c r="E118" s="39">
        <f>'3) Input geactiveerde inflatie'!E105</f>
        <v>32.5</v>
      </c>
      <c r="F118" s="51">
        <f>'3) Input geactiveerde inflatie'!F105</f>
        <v>2054</v>
      </c>
      <c r="H118" s="53"/>
      <c r="I118" s="10">
        <f>IF(AND($F118&gt;I$10,$E118&gt;0),$D118/$E118,IF(I$10=$F118,$D118-SUM($G118:G118),0))</f>
        <v>75636.60877885716</v>
      </c>
      <c r="J118" s="10">
        <f>IF(AND($F118&gt;J$10,$E118&gt;0),$D118/$E118,IF(J$10=$F118,$D118-SUM($G118:I118),0))</f>
        <v>75636.60877885716</v>
      </c>
      <c r="K118" s="10">
        <f>IF(AND($F118&gt;K$10,$E118&gt;0),$D118/$E118,IF(K$10=$F118,$D118-SUM($G118:J118),0))</f>
        <v>75636.60877885716</v>
      </c>
      <c r="L118" s="10">
        <f>IF(AND($F118&gt;L$10,$E118&gt;0),$D118/$E118,IF(L$10=$F118,$D118-SUM($G118:K118),0))</f>
        <v>75636.60877885716</v>
      </c>
      <c r="M118" s="10">
        <f>IF(AND($F118&gt;M$10,$E118&gt;0),$D118/$E118,IF(M$10=$F118,$D118-SUM($G118:L118),0))</f>
        <v>75636.60877885716</v>
      </c>
      <c r="O118" s="10">
        <f>I118*PRODUCT($O$17:O$17)</f>
        <v>76317.338257866868</v>
      </c>
      <c r="P118" s="10">
        <f>J118*PRODUCT($O$17:P$17)</f>
        <v>77004.194302187665</v>
      </c>
      <c r="Q118" s="10">
        <f>K118*PRODUCT($O$17:Q$17)</f>
        <v>77697.232050907332</v>
      </c>
      <c r="R118" s="10">
        <f>L118*PRODUCT($O$17:R$17)</f>
        <v>78396.507139365494</v>
      </c>
      <c r="S118" s="10">
        <f>M118*PRODUCT($O$17:S$17)</f>
        <v>79102.075703619776</v>
      </c>
      <c r="U118" s="10">
        <f t="shared" si="10"/>
        <v>2403996.1551228059</v>
      </c>
      <c r="V118" s="10">
        <f t="shared" si="13"/>
        <v>2348627.9262167229</v>
      </c>
      <c r="W118" s="10">
        <f t="shared" si="13"/>
        <v>2292068.3455017661</v>
      </c>
      <c r="X118" s="10">
        <f t="shared" si="13"/>
        <v>2234300.4534719163</v>
      </c>
      <c r="Y118" s="10">
        <f t="shared" si="13"/>
        <v>2175307.0818495434</v>
      </c>
    </row>
    <row r="119" spans="2:25" x14ac:dyDescent="0.2">
      <c r="B119" s="29">
        <f>'3) Input geactiveerde inflatie'!B106</f>
        <v>94</v>
      </c>
      <c r="C119" s="29">
        <f>'3) Input geactiveerde inflatie'!D106</f>
        <v>506564.97563480772</v>
      </c>
      <c r="D119" s="10">
        <f t="shared" si="11"/>
        <v>253282.48781740386</v>
      </c>
      <c r="E119" s="39">
        <f>'3) Input geactiveerde inflatie'!E106</f>
        <v>22.5</v>
      </c>
      <c r="F119" s="51">
        <f>'3) Input geactiveerde inflatie'!F106</f>
        <v>2044</v>
      </c>
      <c r="H119" s="53"/>
      <c r="I119" s="10">
        <f>IF(AND($F119&gt;I$10,$E119&gt;0),$D119/$E119,IF(I$10=$F119,$D119-SUM($G119:G119),0))</f>
        <v>11256.999458551283</v>
      </c>
      <c r="J119" s="10">
        <f>IF(AND($F119&gt;J$10,$E119&gt;0),$D119/$E119,IF(J$10=$F119,$D119-SUM($G119:I119),0))</f>
        <v>11256.999458551283</v>
      </c>
      <c r="K119" s="10">
        <f>IF(AND($F119&gt;K$10,$E119&gt;0),$D119/$E119,IF(K$10=$F119,$D119-SUM($G119:J119),0))</f>
        <v>11256.999458551283</v>
      </c>
      <c r="L119" s="10">
        <f>IF(AND($F119&gt;L$10,$E119&gt;0),$D119/$E119,IF(L$10=$F119,$D119-SUM($G119:K119),0))</f>
        <v>11256.999458551283</v>
      </c>
      <c r="M119" s="10">
        <f>IF(AND($F119&gt;M$10,$E119&gt;0),$D119/$E119,IF(M$10=$F119,$D119-SUM($G119:L119),0))</f>
        <v>11256.999458551283</v>
      </c>
      <c r="O119" s="10">
        <f>I119*PRODUCT($O$17:O$17)</f>
        <v>11358.312453678243</v>
      </c>
      <c r="P119" s="10">
        <f>J119*PRODUCT($O$17:P$17)</f>
        <v>11460.537265761346</v>
      </c>
      <c r="Q119" s="10">
        <f>K119*PRODUCT($O$17:Q$17)</f>
        <v>11563.682101153197</v>
      </c>
      <c r="R119" s="10">
        <f>L119*PRODUCT($O$17:R$17)</f>
        <v>11667.755240063574</v>
      </c>
      <c r="S119" s="10">
        <f>M119*PRODUCT($O$17:S$17)</f>
        <v>11772.765037224146</v>
      </c>
      <c r="U119" s="10">
        <f t="shared" si="10"/>
        <v>244203.7177540822</v>
      </c>
      <c r="V119" s="10">
        <f t="shared" si="13"/>
        <v>234941.01394810757</v>
      </c>
      <c r="W119" s="10">
        <f t="shared" si="13"/>
        <v>225491.80097248734</v>
      </c>
      <c r="X119" s="10">
        <f t="shared" si="13"/>
        <v>215853.47194117613</v>
      </c>
      <c r="Y119" s="10">
        <f t="shared" si="13"/>
        <v>206023.38815142255</v>
      </c>
    </row>
    <row r="120" spans="2:25" x14ac:dyDescent="0.2">
      <c r="B120" s="29">
        <f>'3) Input geactiveerde inflatie'!B107</f>
        <v>95</v>
      </c>
      <c r="C120" s="29">
        <f>'3) Input geactiveerde inflatie'!D107</f>
        <v>332259.99318859167</v>
      </c>
      <c r="D120" s="10">
        <f t="shared" si="11"/>
        <v>166129.99659429584</v>
      </c>
      <c r="E120" s="39">
        <f>'3) Input geactiveerde inflatie'!E107</f>
        <v>17.5</v>
      </c>
      <c r="F120" s="51">
        <f>'3) Input geactiveerde inflatie'!F107</f>
        <v>2039</v>
      </c>
      <c r="H120" s="53"/>
      <c r="I120" s="10">
        <f>IF(AND($F120&gt;I$10,$E120&gt;0),$D120/$E120,IF(I$10=$F120,$D120-SUM($G120:G120),0))</f>
        <v>9493.1426625311906</v>
      </c>
      <c r="J120" s="10">
        <f>IF(AND($F120&gt;J$10,$E120&gt;0),$D120/$E120,IF(J$10=$F120,$D120-SUM($G120:I120),0))</f>
        <v>9493.1426625311906</v>
      </c>
      <c r="K120" s="10">
        <f>IF(AND($F120&gt;K$10,$E120&gt;0),$D120/$E120,IF(K$10=$F120,$D120-SUM($G120:J120),0))</f>
        <v>9493.1426625311906</v>
      </c>
      <c r="L120" s="10">
        <f>IF(AND($F120&gt;L$10,$E120&gt;0),$D120/$E120,IF(L$10=$F120,$D120-SUM($G120:K120),0))</f>
        <v>9493.1426625311906</v>
      </c>
      <c r="M120" s="10">
        <f>IF(AND($F120&gt;M$10,$E120&gt;0),$D120/$E120,IF(M$10=$F120,$D120-SUM($G120:L120),0))</f>
        <v>9493.1426625311906</v>
      </c>
      <c r="O120" s="10">
        <f>I120*PRODUCT($O$17:O$17)</f>
        <v>9578.5809464939703</v>
      </c>
      <c r="P120" s="10">
        <f>J120*PRODUCT($O$17:P$17)</f>
        <v>9664.7881750124143</v>
      </c>
      <c r="Q120" s="10">
        <f>K120*PRODUCT($O$17:Q$17)</f>
        <v>9751.7712685875249</v>
      </c>
      <c r="R120" s="10">
        <f>L120*PRODUCT($O$17:R$17)</f>
        <v>9839.5372100048116</v>
      </c>
      <c r="S120" s="10">
        <f>M120*PRODUCT($O$17:S$17)</f>
        <v>9928.0930448948548</v>
      </c>
      <c r="U120" s="10">
        <f t="shared" si="10"/>
        <v>158046.5856171505</v>
      </c>
      <c r="V120" s="10">
        <f t="shared" si="13"/>
        <v>149804.2167126924</v>
      </c>
      <c r="W120" s="10">
        <f t="shared" si="13"/>
        <v>141400.68339451909</v>
      </c>
      <c r="X120" s="10">
        <f t="shared" si="13"/>
        <v>132833.75233506493</v>
      </c>
      <c r="Y120" s="10">
        <f t="shared" si="13"/>
        <v>124101.16306118564</v>
      </c>
    </row>
    <row r="121" spans="2:25" x14ac:dyDescent="0.2">
      <c r="B121" s="29">
        <f>'3) Input geactiveerde inflatie'!B108</f>
        <v>96</v>
      </c>
      <c r="C121" s="29">
        <f>'3) Input geactiveerde inflatie'!D108</f>
        <v>149350.67915468384</v>
      </c>
      <c r="D121" s="10">
        <f t="shared" si="11"/>
        <v>74675.339577341918</v>
      </c>
      <c r="E121" s="39">
        <f>'3) Input geactiveerde inflatie'!E108</f>
        <v>2.5</v>
      </c>
      <c r="F121" s="51">
        <f>'3) Input geactiveerde inflatie'!F108</f>
        <v>2024</v>
      </c>
      <c r="H121" s="53"/>
      <c r="I121" s="10">
        <f>IF(AND($F121&gt;I$10,$E121&gt;0),$D121/$E121,IF(I$10=$F121,$D121-SUM($G121:G121),0))</f>
        <v>29870.135830936768</v>
      </c>
      <c r="J121" s="10">
        <f>IF(AND($F121&gt;J$10,$E121&gt;0),$D121/$E121,IF(J$10=$F121,$D121-SUM($G121:I121),0))</f>
        <v>29870.135830936768</v>
      </c>
      <c r="K121" s="10">
        <f>IF(AND($F121&gt;K$10,$E121&gt;0),$D121/$E121,IF(K$10=$F121,$D121-SUM($G121:J121),0))</f>
        <v>14935.067915468382</v>
      </c>
      <c r="L121" s="10">
        <f>IF(AND($F121&gt;L$10,$E121&gt;0),$D121/$E121,IF(L$10=$F121,$D121-SUM($G121:K121),0))</f>
        <v>0</v>
      </c>
      <c r="M121" s="10">
        <f>IF(AND($F121&gt;M$10,$E121&gt;0),$D121/$E121,IF(M$10=$F121,$D121-SUM($G121:L121),0))</f>
        <v>0</v>
      </c>
      <c r="O121" s="10">
        <f>I121*PRODUCT($O$17:O$17)</f>
        <v>30138.967053415196</v>
      </c>
      <c r="P121" s="10">
        <f>J121*PRODUCT($O$17:P$17)</f>
        <v>30410.217756895931</v>
      </c>
      <c r="Q121" s="10">
        <f>K121*PRODUCT($O$17:Q$17)</f>
        <v>15341.954858353991</v>
      </c>
      <c r="R121" s="10">
        <f>L121*PRODUCT($O$17:R$17)</f>
        <v>0</v>
      </c>
      <c r="S121" s="10">
        <f>M121*PRODUCT($O$17:S$17)</f>
        <v>0</v>
      </c>
      <c r="U121" s="10">
        <f t="shared" si="10"/>
        <v>45208.450580122793</v>
      </c>
      <c r="V121" s="10">
        <f t="shared" si="13"/>
        <v>15205.108878447965</v>
      </c>
      <c r="W121" s="10">
        <f t="shared" si="13"/>
        <v>0</v>
      </c>
      <c r="X121" s="10">
        <f t="shared" si="13"/>
        <v>0</v>
      </c>
      <c r="Y121" s="10">
        <f t="shared" si="13"/>
        <v>0</v>
      </c>
    </row>
    <row r="122" spans="2:25" x14ac:dyDescent="0.2">
      <c r="B122" s="29">
        <f>'3) Input geactiveerde inflatie'!B109</f>
        <v>97</v>
      </c>
      <c r="C122" s="29">
        <f>'3) Input geactiveerde inflatie'!D109</f>
        <v>-9.8868552595376949E-10</v>
      </c>
      <c r="D122" s="10">
        <f t="shared" si="11"/>
        <v>-4.9434276297688474E-10</v>
      </c>
      <c r="E122" s="39">
        <f>'3) Input geactiveerde inflatie'!E109</f>
        <v>0</v>
      </c>
      <c r="F122" s="51">
        <f>'3) Input geactiveerde inflatie'!F109</f>
        <v>2019</v>
      </c>
      <c r="H122" s="53"/>
      <c r="I122" s="10">
        <f>IF(AND($F122&gt;I$10,$E122&gt;0),$D122/$E122,IF(I$10=$F122,$D122-SUM($G122:G122),0))</f>
        <v>0</v>
      </c>
      <c r="J122" s="10">
        <f>IF(AND($F122&gt;J$10,$E122&gt;0),$D122/$E122,IF(J$10=$F122,$D122-SUM($G122:I122),0))</f>
        <v>0</v>
      </c>
      <c r="K122" s="10">
        <f>IF(AND($F122&gt;K$10,$E122&gt;0),$D122/$E122,IF(K$10=$F122,$D122-SUM($G122:J122),0))</f>
        <v>0</v>
      </c>
      <c r="L122" s="10">
        <f>IF(AND($F122&gt;L$10,$E122&gt;0),$D122/$E122,IF(L$10=$F122,$D122-SUM($G122:K122),0))</f>
        <v>0</v>
      </c>
      <c r="M122" s="10">
        <f>IF(AND($F122&gt;M$10,$E122&gt;0),$D122/$E122,IF(M$10=$F122,$D122-SUM($G122:L122),0))</f>
        <v>0</v>
      </c>
      <c r="O122" s="10">
        <f>I122*PRODUCT($O$17:O$17)</f>
        <v>0</v>
      </c>
      <c r="P122" s="10">
        <f>J122*PRODUCT($O$17:P$17)</f>
        <v>0</v>
      </c>
      <c r="Q122" s="10">
        <f>K122*PRODUCT($O$17:Q$17)</f>
        <v>0</v>
      </c>
      <c r="R122" s="10">
        <f>L122*PRODUCT($O$17:R$17)</f>
        <v>0</v>
      </c>
      <c r="S122" s="10">
        <f>M122*PRODUCT($O$17:S$17)</f>
        <v>0</v>
      </c>
      <c r="U122" s="10">
        <f t="shared" si="10"/>
        <v>-4.9879184784367669E-10</v>
      </c>
      <c r="V122" s="10">
        <f t="shared" si="13"/>
        <v>-5.0328097447426969E-10</v>
      </c>
      <c r="W122" s="10">
        <f t="shared" si="13"/>
        <v>-5.0781050324453807E-10</v>
      </c>
      <c r="X122" s="10">
        <f t="shared" si="13"/>
        <v>-5.1238079777373891E-10</v>
      </c>
      <c r="Y122" s="10">
        <f t="shared" si="13"/>
        <v>-5.1699222495370247E-10</v>
      </c>
    </row>
    <row r="123" spans="2:25" x14ac:dyDescent="0.2">
      <c r="B123" s="29">
        <f>'3) Input geactiveerde inflatie'!B110</f>
        <v>98</v>
      </c>
      <c r="C123" s="29">
        <f>'3) Input geactiveerde inflatie'!D110</f>
        <v>250451.39309703745</v>
      </c>
      <c r="D123" s="10">
        <f t="shared" si="11"/>
        <v>125225.69654851872</v>
      </c>
      <c r="E123" s="39">
        <f>'3) Input geactiveerde inflatie'!E110</f>
        <v>0</v>
      </c>
      <c r="F123" s="51">
        <f>'3) Input geactiveerde inflatie'!F110</f>
        <v>2014</v>
      </c>
      <c r="H123" s="53"/>
      <c r="I123" s="10">
        <f>IF(AND($F123&gt;I$10,$E123&gt;0),$D123/$E123,IF(I$10=$F123,$D123-SUM($G123:G123),0))</f>
        <v>0</v>
      </c>
      <c r="J123" s="10">
        <f>IF(AND($F123&gt;J$10,$E123&gt;0),$D123/$E123,IF(J$10=$F123,$D123-SUM($G123:I123),0))</f>
        <v>0</v>
      </c>
      <c r="K123" s="10">
        <f>IF(AND($F123&gt;K$10,$E123&gt;0),$D123/$E123,IF(K$10=$F123,$D123-SUM($G123:J123),0))</f>
        <v>0</v>
      </c>
      <c r="L123" s="10">
        <f>IF(AND($F123&gt;L$10,$E123&gt;0),$D123/$E123,IF(L$10=$F123,$D123-SUM($G123:K123),0))</f>
        <v>0</v>
      </c>
      <c r="M123" s="10">
        <f>IF(AND($F123&gt;M$10,$E123&gt;0),$D123/$E123,IF(M$10=$F123,$D123-SUM($G123:L123),0))</f>
        <v>0</v>
      </c>
      <c r="O123" s="10">
        <f>I123*PRODUCT($O$17:O$17)</f>
        <v>0</v>
      </c>
      <c r="P123" s="10">
        <f>J123*PRODUCT($O$17:P$17)</f>
        <v>0</v>
      </c>
      <c r="Q123" s="10">
        <f>K123*PRODUCT($O$17:Q$17)</f>
        <v>0</v>
      </c>
      <c r="R123" s="10">
        <f>L123*PRODUCT($O$17:R$17)</f>
        <v>0</v>
      </c>
      <c r="S123" s="10">
        <f>M123*PRODUCT($O$17:S$17)</f>
        <v>0</v>
      </c>
      <c r="U123" s="10">
        <f t="shared" si="10"/>
        <v>126352.72781745538</v>
      </c>
      <c r="V123" s="10">
        <f t="shared" ref="V123:Y138" si="14">U123*P$17-P123</f>
        <v>127489.90236781246</v>
      </c>
      <c r="W123" s="10">
        <f t="shared" si="14"/>
        <v>128637.31148912276</v>
      </c>
      <c r="X123" s="10">
        <f t="shared" si="14"/>
        <v>129795.04729252485</v>
      </c>
      <c r="Y123" s="10">
        <f t="shared" si="14"/>
        <v>130963.20271815755</v>
      </c>
    </row>
    <row r="124" spans="2:25" x14ac:dyDescent="0.2">
      <c r="B124" s="29">
        <f>'3) Input geactiveerde inflatie'!B111</f>
        <v>99</v>
      </c>
      <c r="C124" s="29">
        <f>'3) Input geactiveerde inflatie'!D111</f>
        <v>6059175.2813139856</v>
      </c>
      <c r="D124" s="10">
        <f t="shared" si="11"/>
        <v>3029587.6406569928</v>
      </c>
      <c r="E124" s="39">
        <f>'3) Input geactiveerde inflatie'!E111</f>
        <v>43.5</v>
      </c>
      <c r="F124" s="51">
        <f>'3) Input geactiveerde inflatie'!F111</f>
        <v>2065</v>
      </c>
      <c r="H124" s="53"/>
      <c r="I124" s="10">
        <f>IF(AND($F124&gt;I$10,$E124&gt;0),$D124/$E124,IF(I$10=$F124,$D124-SUM($G124:G124),0))</f>
        <v>69645.692888666497</v>
      </c>
      <c r="J124" s="10">
        <f>IF(AND($F124&gt;J$10,$E124&gt;0),$D124/$E124,IF(J$10=$F124,$D124-SUM($G124:I124),0))</f>
        <v>69645.692888666497</v>
      </c>
      <c r="K124" s="10">
        <f>IF(AND($F124&gt;K$10,$E124&gt;0),$D124/$E124,IF(K$10=$F124,$D124-SUM($G124:J124),0))</f>
        <v>69645.692888666497</v>
      </c>
      <c r="L124" s="10">
        <f>IF(AND($F124&gt;L$10,$E124&gt;0),$D124/$E124,IF(L$10=$F124,$D124-SUM($G124:K124),0))</f>
        <v>69645.692888666497</v>
      </c>
      <c r="M124" s="10">
        <f>IF(AND($F124&gt;M$10,$E124&gt;0),$D124/$E124,IF(M$10=$F124,$D124-SUM($G124:L124),0))</f>
        <v>69645.692888666497</v>
      </c>
      <c r="O124" s="10">
        <f>I124*PRODUCT($O$17:O$17)</f>
        <v>70272.504124664483</v>
      </c>
      <c r="P124" s="10">
        <f>J124*PRODUCT($O$17:P$17)</f>
        <v>70904.956661786462</v>
      </c>
      <c r="Q124" s="10">
        <f>K124*PRODUCT($O$17:Q$17)</f>
        <v>71543.101271742533</v>
      </c>
      <c r="R124" s="10">
        <f>L124*PRODUCT($O$17:R$17)</f>
        <v>72186.989183188198</v>
      </c>
      <c r="S124" s="10">
        <f>M124*PRODUCT($O$17:S$17)</f>
        <v>72836.672085836894</v>
      </c>
      <c r="U124" s="10">
        <f t="shared" si="10"/>
        <v>2986581.4252982405</v>
      </c>
      <c r="V124" s="10">
        <f t="shared" si="14"/>
        <v>2942555.701464138</v>
      </c>
      <c r="W124" s="10">
        <f t="shared" si="14"/>
        <v>2897495.6015055724</v>
      </c>
      <c r="X124" s="10">
        <f t="shared" si="14"/>
        <v>2851386.0727359341</v>
      </c>
      <c r="Y124" s="10">
        <f t="shared" si="14"/>
        <v>2804211.8753047204</v>
      </c>
    </row>
    <row r="125" spans="2:25" x14ac:dyDescent="0.2">
      <c r="B125" s="29">
        <f>'3) Input geactiveerde inflatie'!B112</f>
        <v>100</v>
      </c>
      <c r="C125" s="29">
        <f>'3) Input geactiveerde inflatie'!D112</f>
        <v>4252775.9413753152</v>
      </c>
      <c r="D125" s="10">
        <f t="shared" si="11"/>
        <v>2126387.9706876576</v>
      </c>
      <c r="E125" s="39">
        <f>'3) Input geactiveerde inflatie'!E112</f>
        <v>33.5</v>
      </c>
      <c r="F125" s="51">
        <f>'3) Input geactiveerde inflatie'!F112</f>
        <v>2055</v>
      </c>
      <c r="H125" s="53"/>
      <c r="I125" s="10">
        <f>IF(AND($F125&gt;I$10,$E125&gt;0),$D125/$E125,IF(I$10=$F125,$D125-SUM($G125:G125),0))</f>
        <v>63474.267781721122</v>
      </c>
      <c r="J125" s="10">
        <f>IF(AND($F125&gt;J$10,$E125&gt;0),$D125/$E125,IF(J$10=$F125,$D125-SUM($G125:I125),0))</f>
        <v>63474.267781721122</v>
      </c>
      <c r="K125" s="10">
        <f>IF(AND($F125&gt;K$10,$E125&gt;0),$D125/$E125,IF(K$10=$F125,$D125-SUM($G125:J125),0))</f>
        <v>63474.267781721122</v>
      </c>
      <c r="L125" s="10">
        <f>IF(AND($F125&gt;L$10,$E125&gt;0),$D125/$E125,IF(L$10=$F125,$D125-SUM($G125:K125),0))</f>
        <v>63474.267781721122</v>
      </c>
      <c r="M125" s="10">
        <f>IF(AND($F125&gt;M$10,$E125&gt;0),$D125/$E125,IF(M$10=$F125,$D125-SUM($G125:L125),0))</f>
        <v>63474.267781721122</v>
      </c>
      <c r="O125" s="10">
        <f>I125*PRODUCT($O$17:O$17)</f>
        <v>64045.536191756604</v>
      </c>
      <c r="P125" s="10">
        <f>J125*PRODUCT($O$17:P$17)</f>
        <v>64621.946017482405</v>
      </c>
      <c r="Q125" s="10">
        <f>K125*PRODUCT($O$17:Q$17)</f>
        <v>65203.543531639742</v>
      </c>
      <c r="R125" s="10">
        <f>L125*PRODUCT($O$17:R$17)</f>
        <v>65790.375423424484</v>
      </c>
      <c r="S125" s="10">
        <f>M125*PRODUCT($O$17:S$17)</f>
        <v>66382.488802235297</v>
      </c>
      <c r="U125" s="10">
        <f t="shared" si="10"/>
        <v>2081479.9262320895</v>
      </c>
      <c r="V125" s="10">
        <f t="shared" si="14"/>
        <v>2035591.2995506958</v>
      </c>
      <c r="W125" s="10">
        <f t="shared" si="14"/>
        <v>1988708.0777150122</v>
      </c>
      <c r="X125" s="10">
        <f t="shared" si="14"/>
        <v>1940816.0749910227</v>
      </c>
      <c r="Y125" s="10">
        <f t="shared" si="14"/>
        <v>1891900.9308637064</v>
      </c>
    </row>
    <row r="126" spans="2:25" x14ac:dyDescent="0.2">
      <c r="B126" s="29">
        <f>'3) Input geactiveerde inflatie'!B113</f>
        <v>101</v>
      </c>
      <c r="C126" s="29">
        <f>'3) Input geactiveerde inflatie'!D113</f>
        <v>542498.73259929102</v>
      </c>
      <c r="D126" s="10">
        <f t="shared" si="11"/>
        <v>271249.36629964551</v>
      </c>
      <c r="E126" s="39">
        <f>'3) Input geactiveerde inflatie'!E113</f>
        <v>23.5</v>
      </c>
      <c r="F126" s="51">
        <f>'3) Input geactiveerde inflatie'!F113</f>
        <v>2045</v>
      </c>
      <c r="H126" s="53"/>
      <c r="I126" s="10">
        <f>IF(AND($F126&gt;I$10,$E126&gt;0),$D126/$E126,IF(I$10=$F126,$D126-SUM($G126:G126),0))</f>
        <v>11542.526225516831</v>
      </c>
      <c r="J126" s="10">
        <f>IF(AND($F126&gt;J$10,$E126&gt;0),$D126/$E126,IF(J$10=$F126,$D126-SUM($G126:I126),0))</f>
        <v>11542.526225516831</v>
      </c>
      <c r="K126" s="10">
        <f>IF(AND($F126&gt;K$10,$E126&gt;0),$D126/$E126,IF(K$10=$F126,$D126-SUM($G126:J126),0))</f>
        <v>11542.526225516831</v>
      </c>
      <c r="L126" s="10">
        <f>IF(AND($F126&gt;L$10,$E126&gt;0),$D126/$E126,IF(L$10=$F126,$D126-SUM($G126:K126),0))</f>
        <v>11542.526225516831</v>
      </c>
      <c r="M126" s="10">
        <f>IF(AND($F126&gt;M$10,$E126&gt;0),$D126/$E126,IF(M$10=$F126,$D126-SUM($G126:L126),0))</f>
        <v>11542.526225516831</v>
      </c>
      <c r="O126" s="10">
        <f>I126*PRODUCT($O$17:O$17)</f>
        <v>11646.408961546482</v>
      </c>
      <c r="P126" s="10">
        <f>J126*PRODUCT($O$17:P$17)</f>
        <v>11751.226642200398</v>
      </c>
      <c r="Q126" s="10">
        <f>K126*PRODUCT($O$17:Q$17)</f>
        <v>11856.987681980199</v>
      </c>
      <c r="R126" s="10">
        <f>L126*PRODUCT($O$17:R$17)</f>
        <v>11963.700571118019</v>
      </c>
      <c r="S126" s="10">
        <f>M126*PRODUCT($O$17:S$17)</f>
        <v>12071.373876258082</v>
      </c>
      <c r="U126" s="10">
        <f t="shared" si="10"/>
        <v>262044.20163479581</v>
      </c>
      <c r="V126" s="10">
        <f t="shared" si="14"/>
        <v>252651.37280730854</v>
      </c>
      <c r="W126" s="10">
        <f t="shared" si="14"/>
        <v>243068.24748059409</v>
      </c>
      <c r="X126" s="10">
        <f t="shared" si="14"/>
        <v>233292.16113680141</v>
      </c>
      <c r="Y126" s="10">
        <f t="shared" si="14"/>
        <v>223320.4167107745</v>
      </c>
    </row>
    <row r="127" spans="2:25" x14ac:dyDescent="0.2">
      <c r="B127" s="29">
        <f>'3) Input geactiveerde inflatie'!B114</f>
        <v>102</v>
      </c>
      <c r="C127" s="29">
        <f>'3) Input geactiveerde inflatie'!D114</f>
        <v>236729.72723851772</v>
      </c>
      <c r="D127" s="10">
        <f t="shared" si="11"/>
        <v>118364.86361925886</v>
      </c>
      <c r="E127" s="39">
        <f>'3) Input geactiveerde inflatie'!E114</f>
        <v>18.5</v>
      </c>
      <c r="F127" s="51">
        <f>'3) Input geactiveerde inflatie'!F114</f>
        <v>2040</v>
      </c>
      <c r="H127" s="53"/>
      <c r="I127" s="10">
        <f>IF(AND($F127&gt;I$10,$E127&gt;0),$D127/$E127,IF(I$10=$F127,$D127-SUM($G127:G127),0))</f>
        <v>6398.1007361761549</v>
      </c>
      <c r="J127" s="10">
        <f>IF(AND($F127&gt;J$10,$E127&gt;0),$D127/$E127,IF(J$10=$F127,$D127-SUM($G127:I127),0))</f>
        <v>6398.1007361761549</v>
      </c>
      <c r="K127" s="10">
        <f>IF(AND($F127&gt;K$10,$E127&gt;0),$D127/$E127,IF(K$10=$F127,$D127-SUM($G127:J127),0))</f>
        <v>6398.1007361761549</v>
      </c>
      <c r="L127" s="10">
        <f>IF(AND($F127&gt;L$10,$E127&gt;0),$D127/$E127,IF(L$10=$F127,$D127-SUM($G127:K127),0))</f>
        <v>6398.1007361761549</v>
      </c>
      <c r="M127" s="10">
        <f>IF(AND($F127&gt;M$10,$E127&gt;0),$D127/$E127,IF(M$10=$F127,$D127-SUM($G127:L127),0))</f>
        <v>6398.1007361761549</v>
      </c>
      <c r="O127" s="10">
        <f>I127*PRODUCT($O$17:O$17)</f>
        <v>6455.6836428017396</v>
      </c>
      <c r="P127" s="10">
        <f>J127*PRODUCT($O$17:P$17)</f>
        <v>6513.7847955869547</v>
      </c>
      <c r="Q127" s="10">
        <f>K127*PRODUCT($O$17:Q$17)</f>
        <v>6572.4088587472361</v>
      </c>
      <c r="R127" s="10">
        <f>L127*PRODUCT($O$17:R$17)</f>
        <v>6631.5605384759601</v>
      </c>
      <c r="S127" s="10">
        <f>M127*PRODUCT($O$17:S$17)</f>
        <v>6691.2445833222437</v>
      </c>
      <c r="U127" s="10">
        <f t="shared" si="10"/>
        <v>112974.46374903043</v>
      </c>
      <c r="V127" s="10">
        <f t="shared" si="14"/>
        <v>107477.44912718474</v>
      </c>
      <c r="W127" s="10">
        <f t="shared" si="14"/>
        <v>101872.33731058215</v>
      </c>
      <c r="X127" s="10">
        <f t="shared" si="14"/>
        <v>96157.62780790143</v>
      </c>
      <c r="Y127" s="10">
        <f t="shared" si="14"/>
        <v>90331.801874850295</v>
      </c>
    </row>
    <row r="128" spans="2:25" x14ac:dyDescent="0.2">
      <c r="B128" s="29">
        <f>'3) Input geactiveerde inflatie'!B115</f>
        <v>103</v>
      </c>
      <c r="C128" s="29">
        <f>'3) Input geactiveerde inflatie'!D115</f>
        <v>99860.858985648025</v>
      </c>
      <c r="D128" s="10">
        <f t="shared" si="11"/>
        <v>49930.429492824012</v>
      </c>
      <c r="E128" s="39">
        <f>'3) Input geactiveerde inflatie'!E115</f>
        <v>3.5</v>
      </c>
      <c r="F128" s="51">
        <f>'3) Input geactiveerde inflatie'!F115</f>
        <v>2025</v>
      </c>
      <c r="H128" s="53"/>
      <c r="I128" s="10">
        <f>IF(AND($F128&gt;I$10,$E128&gt;0),$D128/$E128,IF(I$10=$F128,$D128-SUM($G128:G128),0))</f>
        <v>14265.836997949718</v>
      </c>
      <c r="J128" s="10">
        <f>IF(AND($F128&gt;J$10,$E128&gt;0),$D128/$E128,IF(J$10=$F128,$D128-SUM($G128:I128),0))</f>
        <v>14265.836997949718</v>
      </c>
      <c r="K128" s="10">
        <f>IF(AND($F128&gt;K$10,$E128&gt;0),$D128/$E128,IF(K$10=$F128,$D128-SUM($G128:J128),0))</f>
        <v>14265.836997949718</v>
      </c>
      <c r="L128" s="10">
        <f>IF(AND($F128&gt;L$10,$E128&gt;0),$D128/$E128,IF(L$10=$F128,$D128-SUM($G128:K128),0))</f>
        <v>7132.918498974861</v>
      </c>
      <c r="M128" s="10">
        <f>IF(AND($F128&gt;M$10,$E128&gt;0),$D128/$E128,IF(M$10=$F128,$D128-SUM($G128:L128),0))</f>
        <v>0</v>
      </c>
      <c r="O128" s="10">
        <f>I128*PRODUCT($O$17:O$17)</f>
        <v>14394.229530931265</v>
      </c>
      <c r="P128" s="10">
        <f>J128*PRODUCT($O$17:P$17)</f>
        <v>14523.777596709644</v>
      </c>
      <c r="Q128" s="10">
        <f>K128*PRODUCT($O$17:Q$17)</f>
        <v>14654.491595080028</v>
      </c>
      <c r="R128" s="10">
        <f>L128*PRODUCT($O$17:R$17)</f>
        <v>7393.1910097178752</v>
      </c>
      <c r="S128" s="10">
        <f>M128*PRODUCT($O$17:S$17)</f>
        <v>0</v>
      </c>
      <c r="U128" s="10">
        <f t="shared" si="10"/>
        <v>35985.57382732816</v>
      </c>
      <c r="V128" s="10">
        <f t="shared" si="14"/>
        <v>21785.666395064465</v>
      </c>
      <c r="W128" s="10">
        <f t="shared" si="14"/>
        <v>7327.2457975400139</v>
      </c>
      <c r="X128" s="10">
        <f t="shared" si="14"/>
        <v>0</v>
      </c>
      <c r="Y128" s="10">
        <f t="shared" si="14"/>
        <v>0</v>
      </c>
    </row>
    <row r="129" spans="2:25" x14ac:dyDescent="0.2">
      <c r="B129" s="29">
        <f>'3) Input geactiveerde inflatie'!B116</f>
        <v>104</v>
      </c>
      <c r="C129" s="29">
        <f>'3) Input geactiveerde inflatie'!D116</f>
        <v>0</v>
      </c>
      <c r="D129" s="10">
        <f t="shared" si="11"/>
        <v>0</v>
      </c>
      <c r="E129" s="39">
        <f>'3) Input geactiveerde inflatie'!E116</f>
        <v>0</v>
      </c>
      <c r="F129" s="51">
        <f>'3) Input geactiveerde inflatie'!F116</f>
        <v>2020</v>
      </c>
      <c r="H129" s="53"/>
      <c r="I129" s="10">
        <f>IF(AND($F129&gt;I$10,$E129&gt;0),$D129/$E129,IF(I$10=$F129,$D129-SUM($G129:G129),0))</f>
        <v>0</v>
      </c>
      <c r="J129" s="10">
        <f>IF(AND($F129&gt;J$10,$E129&gt;0),$D129/$E129,IF(J$10=$F129,$D129-SUM($G129:I129),0))</f>
        <v>0</v>
      </c>
      <c r="K129" s="10">
        <f>IF(AND($F129&gt;K$10,$E129&gt;0),$D129/$E129,IF(K$10=$F129,$D129-SUM($G129:J129),0))</f>
        <v>0</v>
      </c>
      <c r="L129" s="10">
        <f>IF(AND($F129&gt;L$10,$E129&gt;0),$D129/$E129,IF(L$10=$F129,$D129-SUM($G129:K129),0))</f>
        <v>0</v>
      </c>
      <c r="M129" s="10">
        <f>IF(AND($F129&gt;M$10,$E129&gt;0),$D129/$E129,IF(M$10=$F129,$D129-SUM($G129:L129),0))</f>
        <v>0</v>
      </c>
      <c r="O129" s="10">
        <f>I129*PRODUCT($O$17:O$17)</f>
        <v>0</v>
      </c>
      <c r="P129" s="10">
        <f>J129*PRODUCT($O$17:P$17)</f>
        <v>0</v>
      </c>
      <c r="Q129" s="10">
        <f>K129*PRODUCT($O$17:Q$17)</f>
        <v>0</v>
      </c>
      <c r="R129" s="10">
        <f>L129*PRODUCT($O$17:R$17)</f>
        <v>0</v>
      </c>
      <c r="S129" s="10">
        <f>M129*PRODUCT($O$17:S$17)</f>
        <v>0</v>
      </c>
      <c r="U129" s="10">
        <f t="shared" si="10"/>
        <v>0</v>
      </c>
      <c r="V129" s="10">
        <f t="shared" si="14"/>
        <v>0</v>
      </c>
      <c r="W129" s="10">
        <f t="shared" si="14"/>
        <v>0</v>
      </c>
      <c r="X129" s="10">
        <f t="shared" si="14"/>
        <v>0</v>
      </c>
      <c r="Y129" s="10">
        <f t="shared" si="14"/>
        <v>0</v>
      </c>
    </row>
    <row r="130" spans="2:25" x14ac:dyDescent="0.2">
      <c r="B130" s="29">
        <f>'3) Input geactiveerde inflatie'!B117</f>
        <v>105</v>
      </c>
      <c r="C130" s="29">
        <f>'3) Input geactiveerde inflatie'!D117</f>
        <v>212342.47364794929</v>
      </c>
      <c r="D130" s="10">
        <f t="shared" si="11"/>
        <v>106171.23682397464</v>
      </c>
      <c r="E130" s="39">
        <f>'3) Input geactiveerde inflatie'!E117</f>
        <v>0</v>
      </c>
      <c r="F130" s="51">
        <f>'3) Input geactiveerde inflatie'!F117</f>
        <v>2015</v>
      </c>
      <c r="H130" s="53"/>
      <c r="I130" s="10">
        <f>IF(AND($F130&gt;I$10,$E130&gt;0),$D130/$E130,IF(I$10=$F130,$D130-SUM($G130:G130),0))</f>
        <v>0</v>
      </c>
      <c r="J130" s="10">
        <f>IF(AND($F130&gt;J$10,$E130&gt;0),$D130/$E130,IF(J$10=$F130,$D130-SUM($G130:I130),0))</f>
        <v>0</v>
      </c>
      <c r="K130" s="10">
        <f>IF(AND($F130&gt;K$10,$E130&gt;0),$D130/$E130,IF(K$10=$F130,$D130-SUM($G130:J130),0))</f>
        <v>0</v>
      </c>
      <c r="L130" s="10">
        <f>IF(AND($F130&gt;L$10,$E130&gt;0),$D130/$E130,IF(L$10=$F130,$D130-SUM($G130:K130),0))</f>
        <v>0</v>
      </c>
      <c r="M130" s="10">
        <f>IF(AND($F130&gt;M$10,$E130&gt;0),$D130/$E130,IF(M$10=$F130,$D130-SUM($G130:L130),0))</f>
        <v>0</v>
      </c>
      <c r="O130" s="10">
        <f>I130*PRODUCT($O$17:O$17)</f>
        <v>0</v>
      </c>
      <c r="P130" s="10">
        <f>J130*PRODUCT($O$17:P$17)</f>
        <v>0</v>
      </c>
      <c r="Q130" s="10">
        <f>K130*PRODUCT($O$17:Q$17)</f>
        <v>0</v>
      </c>
      <c r="R130" s="10">
        <f>L130*PRODUCT($O$17:R$17)</f>
        <v>0</v>
      </c>
      <c r="S130" s="10">
        <f>M130*PRODUCT($O$17:S$17)</f>
        <v>0</v>
      </c>
      <c r="U130" s="10">
        <f t="shared" si="10"/>
        <v>107126.7779553904</v>
      </c>
      <c r="V130" s="10">
        <f t="shared" si="14"/>
        <v>108090.9189569889</v>
      </c>
      <c r="W130" s="10">
        <f t="shared" si="14"/>
        <v>109063.73722760178</v>
      </c>
      <c r="X130" s="10">
        <f t="shared" si="14"/>
        <v>110045.31086265019</v>
      </c>
      <c r="Y130" s="10">
        <f t="shared" si="14"/>
        <v>111035.71866041403</v>
      </c>
    </row>
    <row r="131" spans="2:25" x14ac:dyDescent="0.2">
      <c r="B131" s="29">
        <f>'3) Input geactiveerde inflatie'!B118</f>
        <v>106</v>
      </c>
      <c r="C131" s="29">
        <f>'3) Input geactiveerde inflatie'!D118</f>
        <v>6072065.4983353764</v>
      </c>
      <c r="D131" s="10">
        <f t="shared" si="11"/>
        <v>3036032.7491676882</v>
      </c>
      <c r="E131" s="39">
        <f>'3) Input geactiveerde inflatie'!E118</f>
        <v>44.5</v>
      </c>
      <c r="F131" s="51">
        <f>'3) Input geactiveerde inflatie'!F118</f>
        <v>2066</v>
      </c>
      <c r="H131" s="53"/>
      <c r="I131" s="10">
        <f>IF(AND($F131&gt;I$10,$E131&gt;0),$D131/$E131,IF(I$10=$F131,$D131-SUM($G131:G131),0))</f>
        <v>68225.455037476146</v>
      </c>
      <c r="J131" s="10">
        <f>IF(AND($F131&gt;J$10,$E131&gt;0),$D131/$E131,IF(J$10=$F131,$D131-SUM($G131:I131),0))</f>
        <v>68225.455037476146</v>
      </c>
      <c r="K131" s="10">
        <f>IF(AND($F131&gt;K$10,$E131&gt;0),$D131/$E131,IF(K$10=$F131,$D131-SUM($G131:J131),0))</f>
        <v>68225.455037476146</v>
      </c>
      <c r="L131" s="10">
        <f>IF(AND($F131&gt;L$10,$E131&gt;0),$D131/$E131,IF(L$10=$F131,$D131-SUM($G131:K131),0))</f>
        <v>68225.455037476146</v>
      </c>
      <c r="M131" s="10">
        <f>IF(AND($F131&gt;M$10,$E131&gt;0),$D131/$E131,IF(M$10=$F131,$D131-SUM($G131:L131),0))</f>
        <v>68225.455037476146</v>
      </c>
      <c r="O131" s="10">
        <f>I131*PRODUCT($O$17:O$17)</f>
        <v>68839.484132813421</v>
      </c>
      <c r="P131" s="10">
        <f>J131*PRODUCT($O$17:P$17)</f>
        <v>69459.039490008741</v>
      </c>
      <c r="Q131" s="10">
        <f>K131*PRODUCT($O$17:Q$17)</f>
        <v>70084.170845418805</v>
      </c>
      <c r="R131" s="10">
        <f>L131*PRODUCT($O$17:R$17)</f>
        <v>70714.928383027567</v>
      </c>
      <c r="S131" s="10">
        <f>M131*PRODUCT($O$17:S$17)</f>
        <v>71351.362738474811</v>
      </c>
      <c r="U131" s="10">
        <f t="shared" si="10"/>
        <v>2994517.5597773837</v>
      </c>
      <c r="V131" s="10">
        <f t="shared" si="14"/>
        <v>2952009.1783253709</v>
      </c>
      <c r="W131" s="10">
        <f t="shared" si="14"/>
        <v>2908493.0900848801</v>
      </c>
      <c r="X131" s="10">
        <f t="shared" si="14"/>
        <v>2863954.5995126162</v>
      </c>
      <c r="Y131" s="10">
        <f t="shared" si="14"/>
        <v>2818378.8281697547</v>
      </c>
    </row>
    <row r="132" spans="2:25" x14ac:dyDescent="0.2">
      <c r="B132" s="29">
        <f>'3) Input geactiveerde inflatie'!B119</f>
        <v>107</v>
      </c>
      <c r="C132" s="29">
        <f>'3) Input geactiveerde inflatie'!D119</f>
        <v>4169156.4878193662</v>
      </c>
      <c r="D132" s="10">
        <f t="shared" si="11"/>
        <v>2084578.2439096831</v>
      </c>
      <c r="E132" s="39">
        <f>'3) Input geactiveerde inflatie'!E119</f>
        <v>34.5</v>
      </c>
      <c r="F132" s="51">
        <f>'3) Input geactiveerde inflatie'!F119</f>
        <v>2056</v>
      </c>
      <c r="H132" s="53"/>
      <c r="I132" s="10">
        <f>IF(AND($F132&gt;I$10,$E132&gt;0),$D132/$E132,IF(I$10=$F132,$D132-SUM($G132:G132),0))</f>
        <v>60422.557794483568</v>
      </c>
      <c r="J132" s="10">
        <f>IF(AND($F132&gt;J$10,$E132&gt;0),$D132/$E132,IF(J$10=$F132,$D132-SUM($G132:I132),0))</f>
        <v>60422.557794483568</v>
      </c>
      <c r="K132" s="10">
        <f>IF(AND($F132&gt;K$10,$E132&gt;0),$D132/$E132,IF(K$10=$F132,$D132-SUM($G132:J132),0))</f>
        <v>60422.557794483568</v>
      </c>
      <c r="L132" s="10">
        <f>IF(AND($F132&gt;L$10,$E132&gt;0),$D132/$E132,IF(L$10=$F132,$D132-SUM($G132:K132),0))</f>
        <v>60422.557794483568</v>
      </c>
      <c r="M132" s="10">
        <f>IF(AND($F132&gt;M$10,$E132&gt;0),$D132/$E132,IF(M$10=$F132,$D132-SUM($G132:L132),0))</f>
        <v>60422.557794483568</v>
      </c>
      <c r="O132" s="10">
        <f>I132*PRODUCT($O$17:O$17)</f>
        <v>60966.36081463391</v>
      </c>
      <c r="P132" s="10">
        <f>J132*PRODUCT($O$17:P$17)</f>
        <v>61515.05806196561</v>
      </c>
      <c r="Q132" s="10">
        <f>K132*PRODUCT($O$17:Q$17)</f>
        <v>62068.693584523295</v>
      </c>
      <c r="R132" s="10">
        <f>L132*PRODUCT($O$17:R$17)</f>
        <v>62627.311826783989</v>
      </c>
      <c r="S132" s="10">
        <f>M132*PRODUCT($O$17:S$17)</f>
        <v>63190.957633225044</v>
      </c>
      <c r="U132" s="10">
        <f t="shared" si="10"/>
        <v>2042373.087290236</v>
      </c>
      <c r="V132" s="10">
        <f t="shared" si="14"/>
        <v>1999239.3870138824</v>
      </c>
      <c r="W132" s="10">
        <f t="shared" si="14"/>
        <v>1955163.8479124838</v>
      </c>
      <c r="X132" s="10">
        <f t="shared" si="14"/>
        <v>1910133.0107169121</v>
      </c>
      <c r="Y132" s="10">
        <f t="shared" si="14"/>
        <v>1864133.2501801392</v>
      </c>
    </row>
    <row r="133" spans="2:25" x14ac:dyDescent="0.2">
      <c r="B133" s="29">
        <f>'3) Input geactiveerde inflatie'!B120</f>
        <v>108</v>
      </c>
      <c r="C133" s="29">
        <f>'3) Input geactiveerde inflatie'!D120</f>
        <v>263502.6031973972</v>
      </c>
      <c r="D133" s="10">
        <f t="shared" si="11"/>
        <v>131751.3015986986</v>
      </c>
      <c r="E133" s="39">
        <f>'3) Input geactiveerde inflatie'!E120</f>
        <v>24.5</v>
      </c>
      <c r="F133" s="51">
        <f>'3) Input geactiveerde inflatie'!F120</f>
        <v>2046</v>
      </c>
      <c r="H133" s="53"/>
      <c r="I133" s="10">
        <f>IF(AND($F133&gt;I$10,$E133&gt;0),$D133/$E133,IF(I$10=$F133,$D133-SUM($G133:G133),0))</f>
        <v>5377.6041468856574</v>
      </c>
      <c r="J133" s="10">
        <f>IF(AND($F133&gt;J$10,$E133&gt;0),$D133/$E133,IF(J$10=$F133,$D133-SUM($G133:I133),0))</f>
        <v>5377.6041468856574</v>
      </c>
      <c r="K133" s="10">
        <f>IF(AND($F133&gt;K$10,$E133&gt;0),$D133/$E133,IF(K$10=$F133,$D133-SUM($G133:J133),0))</f>
        <v>5377.6041468856574</v>
      </c>
      <c r="L133" s="10">
        <f>IF(AND($F133&gt;L$10,$E133&gt;0),$D133/$E133,IF(L$10=$F133,$D133-SUM($G133:K133),0))</f>
        <v>5377.6041468856574</v>
      </c>
      <c r="M133" s="10">
        <f>IF(AND($F133&gt;M$10,$E133&gt;0),$D133/$E133,IF(M$10=$F133,$D133-SUM($G133:L133),0))</f>
        <v>5377.6041468856574</v>
      </c>
      <c r="O133" s="10">
        <f>I133*PRODUCT($O$17:O$17)</f>
        <v>5426.0025842076275</v>
      </c>
      <c r="P133" s="10">
        <f>J133*PRODUCT($O$17:P$17)</f>
        <v>5474.8366074654959</v>
      </c>
      <c r="Q133" s="10">
        <f>K133*PRODUCT($O$17:Q$17)</f>
        <v>5524.1101369326843</v>
      </c>
      <c r="R133" s="10">
        <f>L133*PRODUCT($O$17:R$17)</f>
        <v>5573.8271281650777</v>
      </c>
      <c r="S133" s="10">
        <f>M133*PRODUCT($O$17:S$17)</f>
        <v>5623.9915723185632</v>
      </c>
      <c r="U133" s="10">
        <f t="shared" si="10"/>
        <v>127511.06072887924</v>
      </c>
      <c r="V133" s="10">
        <f t="shared" si="14"/>
        <v>123183.82366797364</v>
      </c>
      <c r="W133" s="10">
        <f t="shared" si="14"/>
        <v>118768.36794405272</v>
      </c>
      <c r="X133" s="10">
        <f t="shared" si="14"/>
        <v>114263.4561273841</v>
      </c>
      <c r="Y133" s="10">
        <f t="shared" si="14"/>
        <v>109667.83566021197</v>
      </c>
    </row>
    <row r="134" spans="2:25" x14ac:dyDescent="0.2">
      <c r="B134" s="29">
        <f>'3) Input geactiveerde inflatie'!B121</f>
        <v>109</v>
      </c>
      <c r="C134" s="29">
        <f>'3) Input geactiveerde inflatie'!D121</f>
        <v>194885.96113912435</v>
      </c>
      <c r="D134" s="10">
        <f t="shared" si="11"/>
        <v>97442.980569562176</v>
      </c>
      <c r="E134" s="39">
        <f>'3) Input geactiveerde inflatie'!E121</f>
        <v>19.5</v>
      </c>
      <c r="F134" s="51">
        <f>'3) Input geactiveerde inflatie'!F121</f>
        <v>2041</v>
      </c>
      <c r="H134" s="53"/>
      <c r="I134" s="10">
        <f>IF(AND($F134&gt;I$10,$E134&gt;0),$D134/$E134,IF(I$10=$F134,$D134-SUM($G134:G134),0))</f>
        <v>4997.0759266442137</v>
      </c>
      <c r="J134" s="10">
        <f>IF(AND($F134&gt;J$10,$E134&gt;0),$D134/$E134,IF(J$10=$F134,$D134-SUM($G134:I134),0))</f>
        <v>4997.0759266442137</v>
      </c>
      <c r="K134" s="10">
        <f>IF(AND($F134&gt;K$10,$E134&gt;0),$D134/$E134,IF(K$10=$F134,$D134-SUM($G134:J134),0))</f>
        <v>4997.0759266442137</v>
      </c>
      <c r="L134" s="10">
        <f>IF(AND($F134&gt;L$10,$E134&gt;0),$D134/$E134,IF(L$10=$F134,$D134-SUM($G134:K134),0))</f>
        <v>4997.0759266442137</v>
      </c>
      <c r="M134" s="10">
        <f>IF(AND($F134&gt;M$10,$E134&gt;0),$D134/$E134,IF(M$10=$F134,$D134-SUM($G134:L134),0))</f>
        <v>4997.0759266442137</v>
      </c>
      <c r="O134" s="10">
        <f>I134*PRODUCT($O$17:O$17)</f>
        <v>5042.0496099840111</v>
      </c>
      <c r="P134" s="10">
        <f>J134*PRODUCT($O$17:P$17)</f>
        <v>5087.4280564738665</v>
      </c>
      <c r="Q134" s="10">
        <f>K134*PRODUCT($O$17:Q$17)</f>
        <v>5133.2149089821305</v>
      </c>
      <c r="R134" s="10">
        <f>L134*PRODUCT($O$17:R$17)</f>
        <v>5179.413843162969</v>
      </c>
      <c r="S134" s="10">
        <f>M134*PRODUCT($O$17:S$17)</f>
        <v>5226.0285677514357</v>
      </c>
      <c r="U134" s="10">
        <f t="shared" si="10"/>
        <v>93277.917784704216</v>
      </c>
      <c r="V134" s="10">
        <f t="shared" si="14"/>
        <v>89029.990988292673</v>
      </c>
      <c r="W134" s="10">
        <f t="shared" si="14"/>
        <v>84698.045998205169</v>
      </c>
      <c r="X134" s="10">
        <f t="shared" si="14"/>
        <v>80280.914569026034</v>
      </c>
      <c r="Y134" s="10">
        <f t="shared" si="14"/>
        <v>75777.414232395822</v>
      </c>
    </row>
    <row r="135" spans="2:25" x14ac:dyDescent="0.2">
      <c r="B135" s="29">
        <f>'3) Input geactiveerde inflatie'!B122</f>
        <v>110</v>
      </c>
      <c r="C135" s="29">
        <f>'3) Input geactiveerde inflatie'!D122</f>
        <v>217301.75243087625</v>
      </c>
      <c r="D135" s="10">
        <f t="shared" si="11"/>
        <v>108650.87621543813</v>
      </c>
      <c r="E135" s="39">
        <f>'3) Input geactiveerde inflatie'!E122</f>
        <v>4.5</v>
      </c>
      <c r="F135" s="51">
        <f>'3) Input geactiveerde inflatie'!F122</f>
        <v>2026</v>
      </c>
      <c r="H135" s="53"/>
      <c r="I135" s="10">
        <f>IF(AND($F135&gt;I$10,$E135&gt;0),$D135/$E135,IF(I$10=$F135,$D135-SUM($G135:G135),0))</f>
        <v>24144.639158986251</v>
      </c>
      <c r="J135" s="10">
        <f>IF(AND($F135&gt;J$10,$E135&gt;0),$D135/$E135,IF(J$10=$F135,$D135-SUM($G135:I135),0))</f>
        <v>24144.639158986251</v>
      </c>
      <c r="K135" s="10">
        <f>IF(AND($F135&gt;K$10,$E135&gt;0),$D135/$E135,IF(K$10=$F135,$D135-SUM($G135:J135),0))</f>
        <v>24144.639158986251</v>
      </c>
      <c r="L135" s="10">
        <f>IF(AND($F135&gt;L$10,$E135&gt;0),$D135/$E135,IF(L$10=$F135,$D135-SUM($G135:K135),0))</f>
        <v>24144.639158986251</v>
      </c>
      <c r="M135" s="10">
        <f>IF(AND($F135&gt;M$10,$E135&gt;0),$D135/$E135,IF(M$10=$F135,$D135-SUM($G135:L135),0))</f>
        <v>12072.319579493123</v>
      </c>
      <c r="O135" s="10">
        <f>I135*PRODUCT($O$17:O$17)</f>
        <v>24361.940911417125</v>
      </c>
      <c r="P135" s="10">
        <f>J135*PRODUCT($O$17:P$17)</f>
        <v>24581.198379619877</v>
      </c>
      <c r="Q135" s="10">
        <f>K135*PRODUCT($O$17:Q$17)</f>
        <v>24802.42916503645</v>
      </c>
      <c r="R135" s="10">
        <f>L135*PRODUCT($O$17:R$17)</f>
        <v>25025.651027521773</v>
      </c>
      <c r="S135" s="10">
        <f>M135*PRODUCT($O$17:S$17)</f>
        <v>12625.440943384732</v>
      </c>
      <c r="U135" s="10">
        <f t="shared" si="10"/>
        <v>85266.793189959935</v>
      </c>
      <c r="V135" s="10">
        <f t="shared" si="14"/>
        <v>61452.995949049684</v>
      </c>
      <c r="W135" s="10">
        <f t="shared" si="14"/>
        <v>37203.64374755467</v>
      </c>
      <c r="X135" s="10">
        <f t="shared" si="14"/>
        <v>12512.825513760887</v>
      </c>
      <c r="Y135" s="10">
        <f t="shared" si="14"/>
        <v>0</v>
      </c>
    </row>
    <row r="136" spans="2:25" x14ac:dyDescent="0.2">
      <c r="B136" s="29">
        <f>'3) Input geactiveerde inflatie'!B123</f>
        <v>111</v>
      </c>
      <c r="C136" s="29">
        <f>'3) Input geactiveerde inflatie'!D123</f>
        <v>-1.1641532182693481E-9</v>
      </c>
      <c r="D136" s="10">
        <f t="shared" si="11"/>
        <v>-5.8207660913467407E-10</v>
      </c>
      <c r="E136" s="39">
        <f>'3) Input geactiveerde inflatie'!E123</f>
        <v>0</v>
      </c>
      <c r="F136" s="51">
        <f>'3) Input geactiveerde inflatie'!F123</f>
        <v>2021</v>
      </c>
      <c r="H136" s="53"/>
      <c r="I136" s="10">
        <f>IF(AND($F136&gt;I$10,$E136&gt;0),$D136/$E136,IF(I$10=$F136,$D136-SUM($G136:G136),0))</f>
        <v>0</v>
      </c>
      <c r="J136" s="10">
        <f>IF(AND($F136&gt;J$10,$E136&gt;0),$D136/$E136,IF(J$10=$F136,$D136-SUM($G136:I136),0))</f>
        <v>0</v>
      </c>
      <c r="K136" s="10">
        <f>IF(AND($F136&gt;K$10,$E136&gt;0),$D136/$E136,IF(K$10=$F136,$D136-SUM($G136:J136),0))</f>
        <v>0</v>
      </c>
      <c r="L136" s="10">
        <f>IF(AND($F136&gt;L$10,$E136&gt;0),$D136/$E136,IF(L$10=$F136,$D136-SUM($G136:K136),0))</f>
        <v>0</v>
      </c>
      <c r="M136" s="10">
        <f>IF(AND($F136&gt;M$10,$E136&gt;0),$D136/$E136,IF(M$10=$F136,$D136-SUM($G136:L136),0))</f>
        <v>0</v>
      </c>
      <c r="O136" s="10">
        <f>I136*PRODUCT($O$17:O$17)</f>
        <v>0</v>
      </c>
      <c r="P136" s="10">
        <f>J136*PRODUCT($O$17:P$17)</f>
        <v>0</v>
      </c>
      <c r="Q136" s="10">
        <f>K136*PRODUCT($O$17:Q$17)</f>
        <v>0</v>
      </c>
      <c r="R136" s="10">
        <f>L136*PRODUCT($O$17:R$17)</f>
        <v>0</v>
      </c>
      <c r="S136" s="10">
        <f>M136*PRODUCT($O$17:S$17)</f>
        <v>0</v>
      </c>
      <c r="U136" s="10">
        <f t="shared" si="10"/>
        <v>-5.8731529861688613E-10</v>
      </c>
      <c r="V136" s="10">
        <f t="shared" si="14"/>
        <v>-5.9260113630443807E-10</v>
      </c>
      <c r="W136" s="10">
        <f t="shared" si="14"/>
        <v>-5.9793454653117791E-10</v>
      </c>
      <c r="X136" s="10">
        <f t="shared" si="14"/>
        <v>-6.0331595744995844E-10</v>
      </c>
      <c r="Y136" s="10">
        <f t="shared" si="14"/>
        <v>-6.0874580106700798E-10</v>
      </c>
    </row>
    <row r="137" spans="2:25" x14ac:dyDescent="0.2">
      <c r="B137" s="29">
        <f>'3) Input geactiveerde inflatie'!B124</f>
        <v>112</v>
      </c>
      <c r="C137" s="29">
        <f>'3) Input geactiveerde inflatie'!D124</f>
        <v>159917.53431196325</v>
      </c>
      <c r="D137" s="10">
        <f t="shared" si="11"/>
        <v>79958.767155981623</v>
      </c>
      <c r="E137" s="39">
        <f>'3) Input geactiveerde inflatie'!E124</f>
        <v>0</v>
      </c>
      <c r="F137" s="51">
        <f>'3) Input geactiveerde inflatie'!F124</f>
        <v>2016</v>
      </c>
      <c r="H137" s="53"/>
      <c r="I137" s="10">
        <f>IF(AND($F137&gt;I$10,$E137&gt;0),$D137/$E137,IF(I$10=$F137,$D137-SUM($G137:G137),0))</f>
        <v>0</v>
      </c>
      <c r="J137" s="10">
        <f>IF(AND($F137&gt;J$10,$E137&gt;0),$D137/$E137,IF(J$10=$F137,$D137-SUM($G137:I137),0))</f>
        <v>0</v>
      </c>
      <c r="K137" s="10">
        <f>IF(AND($F137&gt;K$10,$E137&gt;0),$D137/$E137,IF(K$10=$F137,$D137-SUM($G137:J137),0))</f>
        <v>0</v>
      </c>
      <c r="L137" s="10">
        <f>IF(AND($F137&gt;L$10,$E137&gt;0),$D137/$E137,IF(L$10=$F137,$D137-SUM($G137:K137),0))</f>
        <v>0</v>
      </c>
      <c r="M137" s="10">
        <f>IF(AND($F137&gt;M$10,$E137&gt;0),$D137/$E137,IF(M$10=$F137,$D137-SUM($G137:L137),0))</f>
        <v>0</v>
      </c>
      <c r="O137" s="10">
        <f>I137*PRODUCT($O$17:O$17)</f>
        <v>0</v>
      </c>
      <c r="P137" s="10">
        <f>J137*PRODUCT($O$17:P$17)</f>
        <v>0</v>
      </c>
      <c r="Q137" s="10">
        <f>K137*PRODUCT($O$17:Q$17)</f>
        <v>0</v>
      </c>
      <c r="R137" s="10">
        <f>L137*PRODUCT($O$17:R$17)</f>
        <v>0</v>
      </c>
      <c r="S137" s="10">
        <f>M137*PRODUCT($O$17:S$17)</f>
        <v>0</v>
      </c>
      <c r="U137" s="10">
        <f t="shared" si="10"/>
        <v>80678.39606038545</v>
      </c>
      <c r="V137" s="10">
        <f t="shared" si="14"/>
        <v>81404.501624928904</v>
      </c>
      <c r="W137" s="10">
        <f t="shared" si="14"/>
        <v>82137.142139553252</v>
      </c>
      <c r="X137" s="10">
        <f t="shared" si="14"/>
        <v>82876.376418809217</v>
      </c>
      <c r="Y137" s="10">
        <f t="shared" si="14"/>
        <v>83622.263806578485</v>
      </c>
    </row>
    <row r="138" spans="2:25" x14ac:dyDescent="0.2">
      <c r="B138" s="29">
        <f>'3) Input geactiveerde inflatie'!B125</f>
        <v>113</v>
      </c>
      <c r="C138" s="29">
        <f>'3) Input geactiveerde inflatie'!D125</f>
        <v>7106998.1468791962</v>
      </c>
      <c r="D138" s="10">
        <f t="shared" si="11"/>
        <v>3553499.0734395981</v>
      </c>
      <c r="E138" s="39">
        <f>'3) Input geactiveerde inflatie'!E125</f>
        <v>45.5</v>
      </c>
      <c r="F138" s="51">
        <f>'3) Input geactiveerde inflatie'!F125</f>
        <v>2067</v>
      </c>
      <c r="H138" s="53"/>
      <c r="I138" s="10">
        <f>IF(AND($F138&gt;I$10,$E138&gt;0),$D138/$E138,IF(I$10=$F138,$D138-SUM($G138:G138),0))</f>
        <v>78098.880734936218</v>
      </c>
      <c r="J138" s="10">
        <f>IF(AND($F138&gt;J$10,$E138&gt;0),$D138/$E138,IF(J$10=$F138,$D138-SUM($G138:I138),0))</f>
        <v>78098.880734936218</v>
      </c>
      <c r="K138" s="10">
        <f>IF(AND($F138&gt;K$10,$E138&gt;0),$D138/$E138,IF(K$10=$F138,$D138-SUM($G138:J138),0))</f>
        <v>78098.880734936218</v>
      </c>
      <c r="L138" s="10">
        <f>IF(AND($F138&gt;L$10,$E138&gt;0),$D138/$E138,IF(L$10=$F138,$D138-SUM($G138:K138),0))</f>
        <v>78098.880734936218</v>
      </c>
      <c r="M138" s="10">
        <f>IF(AND($F138&gt;M$10,$E138&gt;0),$D138/$E138,IF(M$10=$F138,$D138-SUM($G138:L138),0))</f>
        <v>78098.880734936218</v>
      </c>
      <c r="O138" s="10">
        <f>I138*PRODUCT($O$17:O$17)</f>
        <v>78801.770661550632</v>
      </c>
      <c r="P138" s="10">
        <f>J138*PRODUCT($O$17:P$17)</f>
        <v>79510.986597504583</v>
      </c>
      <c r="Q138" s="10">
        <f>K138*PRODUCT($O$17:Q$17)</f>
        <v>80226.585476882115</v>
      </c>
      <c r="R138" s="10">
        <f>L138*PRODUCT($O$17:R$17)</f>
        <v>80948.624746174042</v>
      </c>
      <c r="S138" s="10">
        <f>M138*PRODUCT($O$17:S$17)</f>
        <v>81677.162368889592</v>
      </c>
      <c r="U138" s="10">
        <f t="shared" si="10"/>
        <v>3506678.7944390033</v>
      </c>
      <c r="V138" s="10">
        <f t="shared" si="14"/>
        <v>3458727.9169914494</v>
      </c>
      <c r="W138" s="10">
        <f t="shared" si="14"/>
        <v>3409629.8827674896</v>
      </c>
      <c r="X138" s="10">
        <f t="shared" si="14"/>
        <v>3359367.9269662225</v>
      </c>
      <c r="Y138" s="10">
        <f t="shared" si="14"/>
        <v>3307925.0759400288</v>
      </c>
    </row>
    <row r="139" spans="2:25" x14ac:dyDescent="0.2">
      <c r="B139" s="29">
        <f>'3) Input geactiveerde inflatie'!B126</f>
        <v>114</v>
      </c>
      <c r="C139" s="29">
        <f>'3) Input geactiveerde inflatie'!D126</f>
        <v>3675967.5011155978</v>
      </c>
      <c r="D139" s="10">
        <f t="shared" si="11"/>
        <v>1837983.7505577989</v>
      </c>
      <c r="E139" s="39">
        <f>'3) Input geactiveerde inflatie'!E126</f>
        <v>35.5</v>
      </c>
      <c r="F139" s="51">
        <f>'3) Input geactiveerde inflatie'!F126</f>
        <v>2057</v>
      </c>
      <c r="H139" s="53"/>
      <c r="I139" s="10">
        <f>IF(AND($F139&gt;I$10,$E139&gt;0),$D139/$E139,IF(I$10=$F139,$D139-SUM($G139:G139),0))</f>
        <v>51774.190156557714</v>
      </c>
      <c r="J139" s="10">
        <f>IF(AND($F139&gt;J$10,$E139&gt;0),$D139/$E139,IF(J$10=$F139,$D139-SUM($G139:I139),0))</f>
        <v>51774.190156557714</v>
      </c>
      <c r="K139" s="10">
        <f>IF(AND($F139&gt;K$10,$E139&gt;0),$D139/$E139,IF(K$10=$F139,$D139-SUM($G139:J139),0))</f>
        <v>51774.190156557714</v>
      </c>
      <c r="L139" s="10">
        <f>IF(AND($F139&gt;L$10,$E139&gt;0),$D139/$E139,IF(L$10=$F139,$D139-SUM($G139:K139),0))</f>
        <v>51774.190156557714</v>
      </c>
      <c r="M139" s="10">
        <f>IF(AND($F139&gt;M$10,$E139&gt;0),$D139/$E139,IF(M$10=$F139,$D139-SUM($G139:L139),0))</f>
        <v>51774.190156557714</v>
      </c>
      <c r="O139" s="10">
        <f>I139*PRODUCT($O$17:O$17)</f>
        <v>52240.157867966729</v>
      </c>
      <c r="P139" s="10">
        <f>J139*PRODUCT($O$17:P$17)</f>
        <v>52710.319288778424</v>
      </c>
      <c r="Q139" s="10">
        <f>K139*PRODUCT($O$17:Q$17)</f>
        <v>53184.712162377422</v>
      </c>
      <c r="R139" s="10">
        <f>L139*PRODUCT($O$17:R$17)</f>
        <v>53663.374571838809</v>
      </c>
      <c r="S139" s="10">
        <f>M139*PRODUCT($O$17:S$17)</f>
        <v>54146.344942985357</v>
      </c>
      <c r="U139" s="10">
        <f t="shared" si="10"/>
        <v>1802285.4464448523</v>
      </c>
      <c r="V139" s="10">
        <f t="shared" ref="V139:Y154" si="15">U139*P$17-P139</f>
        <v>1765795.6961740775</v>
      </c>
      <c r="W139" s="10">
        <f t="shared" si="15"/>
        <v>1728503.1452772666</v>
      </c>
      <c r="X139" s="10">
        <f t="shared" si="15"/>
        <v>1690396.2990129229</v>
      </c>
      <c r="Y139" s="10">
        <f t="shared" si="15"/>
        <v>1651463.5207610538</v>
      </c>
    </row>
    <row r="140" spans="2:25" x14ac:dyDescent="0.2">
      <c r="B140" s="29">
        <f>'3) Input geactiveerde inflatie'!B127</f>
        <v>115</v>
      </c>
      <c r="C140" s="29">
        <f>'3) Input geactiveerde inflatie'!D127</f>
        <v>220586.62931761378</v>
      </c>
      <c r="D140" s="10">
        <f t="shared" si="11"/>
        <v>110293.31465880689</v>
      </c>
      <c r="E140" s="39">
        <f>'3) Input geactiveerde inflatie'!E127</f>
        <v>25.5</v>
      </c>
      <c r="F140" s="51">
        <f>'3) Input geactiveerde inflatie'!F127</f>
        <v>2047</v>
      </c>
      <c r="H140" s="53"/>
      <c r="I140" s="10">
        <f>IF(AND($F140&gt;I$10,$E140&gt;0),$D140/$E140,IF(I$10=$F140,$D140-SUM($G140:G140),0))</f>
        <v>4325.228025835564</v>
      </c>
      <c r="J140" s="10">
        <f>IF(AND($F140&gt;J$10,$E140&gt;0),$D140/$E140,IF(J$10=$F140,$D140-SUM($G140:I140),0))</f>
        <v>4325.228025835564</v>
      </c>
      <c r="K140" s="10">
        <f>IF(AND($F140&gt;K$10,$E140&gt;0),$D140/$E140,IF(K$10=$F140,$D140-SUM($G140:J140),0))</f>
        <v>4325.228025835564</v>
      </c>
      <c r="L140" s="10">
        <f>IF(AND($F140&gt;L$10,$E140&gt;0),$D140/$E140,IF(L$10=$F140,$D140-SUM($G140:K140),0))</f>
        <v>4325.228025835564</v>
      </c>
      <c r="M140" s="10">
        <f>IF(AND($F140&gt;M$10,$E140&gt;0),$D140/$E140,IF(M$10=$F140,$D140-SUM($G140:L140),0))</f>
        <v>4325.228025835564</v>
      </c>
      <c r="O140" s="10">
        <f>I140*PRODUCT($O$17:O$17)</f>
        <v>4364.1550780680836</v>
      </c>
      <c r="P140" s="10">
        <f>J140*PRODUCT($O$17:P$17)</f>
        <v>4403.4324737706957</v>
      </c>
      <c r="Q140" s="10">
        <f>K140*PRODUCT($O$17:Q$17)</f>
        <v>4443.0633660346311</v>
      </c>
      <c r="R140" s="10">
        <f>L140*PRODUCT($O$17:R$17)</f>
        <v>4483.050936328942</v>
      </c>
      <c r="S140" s="10">
        <f>M140*PRODUCT($O$17:S$17)</f>
        <v>4523.3983947559027</v>
      </c>
      <c r="U140" s="10">
        <f t="shared" si="10"/>
        <v>106921.79941266806</v>
      </c>
      <c r="V140" s="10">
        <f t="shared" si="15"/>
        <v>103480.66313361136</v>
      </c>
      <c r="W140" s="10">
        <f t="shared" si="15"/>
        <v>99968.925735779223</v>
      </c>
      <c r="X140" s="10">
        <f t="shared" si="15"/>
        <v>96385.595131072274</v>
      </c>
      <c r="Y140" s="10">
        <f t="shared" si="15"/>
        <v>92729.667092496005</v>
      </c>
    </row>
    <row r="141" spans="2:25" x14ac:dyDescent="0.2">
      <c r="B141" s="29">
        <f>'3) Input geactiveerde inflatie'!B128</f>
        <v>116</v>
      </c>
      <c r="C141" s="29">
        <f>'3) Input geactiveerde inflatie'!D128</f>
        <v>233681.07086437102</v>
      </c>
      <c r="D141" s="10">
        <f t="shared" si="11"/>
        <v>116840.53543218551</v>
      </c>
      <c r="E141" s="39">
        <f>'3) Input geactiveerde inflatie'!E128</f>
        <v>20.5</v>
      </c>
      <c r="F141" s="51">
        <f>'3) Input geactiveerde inflatie'!F128</f>
        <v>2042</v>
      </c>
      <c r="H141" s="53"/>
      <c r="I141" s="10">
        <f>IF(AND($F141&gt;I$10,$E141&gt;0),$D141/$E141,IF(I$10=$F141,$D141-SUM($G141:G141),0))</f>
        <v>5699.538313765147</v>
      </c>
      <c r="J141" s="10">
        <f>IF(AND($F141&gt;J$10,$E141&gt;0),$D141/$E141,IF(J$10=$F141,$D141-SUM($G141:I141),0))</f>
        <v>5699.538313765147</v>
      </c>
      <c r="K141" s="10">
        <f>IF(AND($F141&gt;K$10,$E141&gt;0),$D141/$E141,IF(K$10=$F141,$D141-SUM($G141:J141),0))</f>
        <v>5699.538313765147</v>
      </c>
      <c r="L141" s="10">
        <f>IF(AND($F141&gt;L$10,$E141&gt;0),$D141/$E141,IF(L$10=$F141,$D141-SUM($G141:K141),0))</f>
        <v>5699.538313765147</v>
      </c>
      <c r="M141" s="10">
        <f>IF(AND($F141&gt;M$10,$E141&gt;0),$D141/$E141,IF(M$10=$F141,$D141-SUM($G141:L141),0))</f>
        <v>5699.538313765147</v>
      </c>
      <c r="O141" s="10">
        <f>I141*PRODUCT($O$17:O$17)</f>
        <v>5750.834158589033</v>
      </c>
      <c r="P141" s="10">
        <f>J141*PRODUCT($O$17:P$17)</f>
        <v>5802.5916660163339</v>
      </c>
      <c r="Q141" s="10">
        <f>K141*PRODUCT($O$17:Q$17)</f>
        <v>5854.8149910104794</v>
      </c>
      <c r="R141" s="10">
        <f>L141*PRODUCT($O$17:R$17)</f>
        <v>5907.5083259295725</v>
      </c>
      <c r="S141" s="10">
        <f>M141*PRODUCT($O$17:S$17)</f>
        <v>5960.6759008629388</v>
      </c>
      <c r="U141" s="10">
        <f t="shared" si="10"/>
        <v>112141.26609248614</v>
      </c>
      <c r="V141" s="10">
        <f t="shared" si="15"/>
        <v>107347.94582130217</v>
      </c>
      <c r="W141" s="10">
        <f t="shared" si="15"/>
        <v>102459.2623426834</v>
      </c>
      <c r="X141" s="10">
        <f t="shared" si="15"/>
        <v>97473.887377837964</v>
      </c>
      <c r="Y141" s="10">
        <f t="shared" si="15"/>
        <v>92390.476463375555</v>
      </c>
    </row>
    <row r="142" spans="2:25" x14ac:dyDescent="0.2">
      <c r="B142" s="29">
        <f>'3) Input geactiveerde inflatie'!B129</f>
        <v>117</v>
      </c>
      <c r="C142" s="29">
        <f>'3) Input geactiveerde inflatie'!D129</f>
        <v>9083.4534939628647</v>
      </c>
      <c r="D142" s="10">
        <f t="shared" si="11"/>
        <v>4541.7267469814324</v>
      </c>
      <c r="E142" s="39">
        <f>'3) Input geactiveerde inflatie'!E129</f>
        <v>5.5</v>
      </c>
      <c r="F142" s="51">
        <f>'3) Input geactiveerde inflatie'!F129</f>
        <v>2027</v>
      </c>
      <c r="H142" s="53"/>
      <c r="I142" s="10">
        <f>IF(AND($F142&gt;I$10,$E142&gt;0),$D142/$E142,IF(I$10=$F142,$D142-SUM($G142:G142),0))</f>
        <v>825.76849945116953</v>
      </c>
      <c r="J142" s="10">
        <f>IF(AND($F142&gt;J$10,$E142&gt;0),$D142/$E142,IF(J$10=$F142,$D142-SUM($G142:I142),0))</f>
        <v>825.76849945116953</v>
      </c>
      <c r="K142" s="10">
        <f>IF(AND($F142&gt;K$10,$E142&gt;0),$D142/$E142,IF(K$10=$F142,$D142-SUM($G142:J142),0))</f>
        <v>825.76849945116953</v>
      </c>
      <c r="L142" s="10">
        <f>IF(AND($F142&gt;L$10,$E142&gt;0),$D142/$E142,IF(L$10=$F142,$D142-SUM($G142:K142),0))</f>
        <v>825.76849945116953</v>
      </c>
      <c r="M142" s="10">
        <f>IF(AND($F142&gt;M$10,$E142&gt;0),$D142/$E142,IF(M$10=$F142,$D142-SUM($G142:L142),0))</f>
        <v>825.76849945116953</v>
      </c>
      <c r="O142" s="10">
        <f>I142*PRODUCT($O$17:O$17)</f>
        <v>833.20041594623001</v>
      </c>
      <c r="P142" s="10">
        <f>J142*PRODUCT($O$17:P$17)</f>
        <v>840.69921968974597</v>
      </c>
      <c r="Q142" s="10">
        <f>K142*PRODUCT($O$17:Q$17)</f>
        <v>848.26551266695355</v>
      </c>
      <c r="R142" s="10">
        <f>L142*PRODUCT($O$17:R$17)</f>
        <v>855.89990228095598</v>
      </c>
      <c r="S142" s="10">
        <f>M142*PRODUCT($O$17:S$17)</f>
        <v>863.60300140148456</v>
      </c>
      <c r="U142" s="10">
        <f t="shared" si="10"/>
        <v>3749.4018717580352</v>
      </c>
      <c r="V142" s="10">
        <f t="shared" si="15"/>
        <v>2942.4472689141112</v>
      </c>
      <c r="W142" s="10">
        <f t="shared" si="15"/>
        <v>2120.6637816673847</v>
      </c>
      <c r="X142" s="10">
        <f t="shared" si="15"/>
        <v>1283.8498534214348</v>
      </c>
      <c r="Y142" s="10">
        <f t="shared" si="15"/>
        <v>431.80150070074296</v>
      </c>
    </row>
    <row r="143" spans="2:25" x14ac:dyDescent="0.2">
      <c r="B143" s="29">
        <f>'3) Input geactiveerde inflatie'!B130</f>
        <v>118</v>
      </c>
      <c r="C143" s="29">
        <f>'3) Input geactiveerde inflatie'!D130</f>
        <v>5076.346303779399</v>
      </c>
      <c r="D143" s="10">
        <f t="shared" si="11"/>
        <v>2538.1731518896995</v>
      </c>
      <c r="E143" s="39">
        <f>'3) Input geactiveerde inflatie'!E130</f>
        <v>0.5</v>
      </c>
      <c r="F143" s="51">
        <f>'3) Input geactiveerde inflatie'!F130</f>
        <v>2022</v>
      </c>
      <c r="H143" s="53"/>
      <c r="I143" s="10">
        <f>IF(AND($F143&gt;I$10,$E143&gt;0),$D143/$E143,IF(I$10=$F143,$D143-SUM($G143:G143),0))</f>
        <v>2538.1731518896995</v>
      </c>
      <c r="J143" s="10">
        <f>IF(AND($F143&gt;J$10,$E143&gt;0),$D143/$E143,IF(J$10=$F143,$D143-SUM($G143:I143),0))</f>
        <v>0</v>
      </c>
      <c r="K143" s="10">
        <f>IF(AND($F143&gt;K$10,$E143&gt;0),$D143/$E143,IF(K$10=$F143,$D143-SUM($G143:J143),0))</f>
        <v>0</v>
      </c>
      <c r="L143" s="10">
        <f>IF(AND($F143&gt;L$10,$E143&gt;0),$D143/$E143,IF(L$10=$F143,$D143-SUM($G143:K143),0))</f>
        <v>0</v>
      </c>
      <c r="M143" s="10">
        <f>IF(AND($F143&gt;M$10,$E143&gt;0),$D143/$E143,IF(M$10=$F143,$D143-SUM($G143:L143),0))</f>
        <v>0</v>
      </c>
      <c r="O143" s="10">
        <f>I143*PRODUCT($O$17:O$17)</f>
        <v>2561.0167102567066</v>
      </c>
      <c r="P143" s="10">
        <f>J143*PRODUCT($O$17:P$17)</f>
        <v>0</v>
      </c>
      <c r="Q143" s="10">
        <f>K143*PRODUCT($O$17:Q$17)</f>
        <v>0</v>
      </c>
      <c r="R143" s="10">
        <f>L143*PRODUCT($O$17:R$17)</f>
        <v>0</v>
      </c>
      <c r="S143" s="10">
        <f>M143*PRODUCT($O$17:S$17)</f>
        <v>0</v>
      </c>
      <c r="U143" s="10">
        <f t="shared" si="10"/>
        <v>0</v>
      </c>
      <c r="V143" s="10">
        <f t="shared" si="15"/>
        <v>0</v>
      </c>
      <c r="W143" s="10">
        <f t="shared" si="15"/>
        <v>0</v>
      </c>
      <c r="X143" s="10">
        <f t="shared" si="15"/>
        <v>0</v>
      </c>
      <c r="Y143" s="10">
        <f t="shared" si="15"/>
        <v>0</v>
      </c>
    </row>
    <row r="144" spans="2:25" x14ac:dyDescent="0.2">
      <c r="B144" s="29">
        <f>'3) Input geactiveerde inflatie'!B131</f>
        <v>119</v>
      </c>
      <c r="C144" s="29">
        <f>'3) Input geactiveerde inflatie'!D131</f>
        <v>173310.73018875252</v>
      </c>
      <c r="D144" s="10">
        <f t="shared" si="11"/>
        <v>86655.365094376262</v>
      </c>
      <c r="E144" s="39">
        <f>'3) Input geactiveerde inflatie'!E131</f>
        <v>0</v>
      </c>
      <c r="F144" s="51">
        <f>'3) Input geactiveerde inflatie'!F131</f>
        <v>2017</v>
      </c>
      <c r="H144" s="53"/>
      <c r="I144" s="10">
        <f>IF(AND($F144&gt;I$10,$E144&gt;0),$D144/$E144,IF(I$10=$F144,$D144-SUM($G144:G144),0))</f>
        <v>0</v>
      </c>
      <c r="J144" s="10">
        <f>IF(AND($F144&gt;J$10,$E144&gt;0),$D144/$E144,IF(J$10=$F144,$D144-SUM($G144:I144),0))</f>
        <v>0</v>
      </c>
      <c r="K144" s="10">
        <f>IF(AND($F144&gt;K$10,$E144&gt;0),$D144/$E144,IF(K$10=$F144,$D144-SUM($G144:J144),0))</f>
        <v>0</v>
      </c>
      <c r="L144" s="10">
        <f>IF(AND($F144&gt;L$10,$E144&gt;0),$D144/$E144,IF(L$10=$F144,$D144-SUM($G144:K144),0))</f>
        <v>0</v>
      </c>
      <c r="M144" s="10">
        <f>IF(AND($F144&gt;M$10,$E144&gt;0),$D144/$E144,IF(M$10=$F144,$D144-SUM($G144:L144),0))</f>
        <v>0</v>
      </c>
      <c r="O144" s="10">
        <f>I144*PRODUCT($O$17:O$17)</f>
        <v>0</v>
      </c>
      <c r="P144" s="10">
        <f>J144*PRODUCT($O$17:P$17)</f>
        <v>0</v>
      </c>
      <c r="Q144" s="10">
        <f>K144*PRODUCT($O$17:Q$17)</f>
        <v>0</v>
      </c>
      <c r="R144" s="10">
        <f>L144*PRODUCT($O$17:R$17)</f>
        <v>0</v>
      </c>
      <c r="S144" s="10">
        <f>M144*PRODUCT($O$17:S$17)</f>
        <v>0</v>
      </c>
      <c r="U144" s="10">
        <f t="shared" si="10"/>
        <v>87435.263380225646</v>
      </c>
      <c r="V144" s="10">
        <f t="shared" si="15"/>
        <v>88222.180750647662</v>
      </c>
      <c r="W144" s="10">
        <f t="shared" si="15"/>
        <v>89016.180377403478</v>
      </c>
      <c r="X144" s="10">
        <f t="shared" si="15"/>
        <v>89817.326000800094</v>
      </c>
      <c r="Y144" s="10">
        <f t="shared" si="15"/>
        <v>90625.68193480729</v>
      </c>
    </row>
    <row r="145" spans="1:25" x14ac:dyDescent="0.2">
      <c r="B145" s="29">
        <f>'3) Input geactiveerde inflatie'!B132</f>
        <v>120</v>
      </c>
      <c r="C145" s="29">
        <f>'3) Input geactiveerde inflatie'!D132</f>
        <v>6137751.3858059943</v>
      </c>
      <c r="D145" s="10">
        <f t="shared" si="11"/>
        <v>3068875.6929029971</v>
      </c>
      <c r="E145" s="39">
        <f>'3) Input geactiveerde inflatie'!E132</f>
        <v>46.5</v>
      </c>
      <c r="F145" s="51">
        <f>'3) Input geactiveerde inflatie'!F132</f>
        <v>2068</v>
      </c>
      <c r="H145" s="53"/>
      <c r="I145" s="10">
        <f>IF(AND($F145&gt;I$10,$E145&gt;0),$D145/$E145,IF(I$10=$F145,$D145-SUM($G145:G145),0))</f>
        <v>65997.32672909672</v>
      </c>
      <c r="J145" s="10">
        <f>IF(AND($F145&gt;J$10,$E145&gt;0),$D145/$E145,IF(J$10=$F145,$D145-SUM($G145:I145),0))</f>
        <v>65997.32672909672</v>
      </c>
      <c r="K145" s="10">
        <f>IF(AND($F145&gt;K$10,$E145&gt;0),$D145/$E145,IF(K$10=$F145,$D145-SUM($G145:J145),0))</f>
        <v>65997.32672909672</v>
      </c>
      <c r="L145" s="10">
        <f>IF(AND($F145&gt;L$10,$E145&gt;0),$D145/$E145,IF(L$10=$F145,$D145-SUM($G145:K145),0))</f>
        <v>65997.32672909672</v>
      </c>
      <c r="M145" s="10">
        <f>IF(AND($F145&gt;M$10,$E145&gt;0),$D145/$E145,IF(M$10=$F145,$D145-SUM($G145:L145),0))</f>
        <v>65997.32672909672</v>
      </c>
      <c r="O145" s="10">
        <f>I145*PRODUCT($O$17:O$17)</f>
        <v>66591.302669658588</v>
      </c>
      <c r="P145" s="10">
        <f>J145*PRODUCT($O$17:P$17)</f>
        <v>67190.624393685503</v>
      </c>
      <c r="Q145" s="10">
        <f>K145*PRODUCT($O$17:Q$17)</f>
        <v>67795.340013228662</v>
      </c>
      <c r="R145" s="10">
        <f>L145*PRODUCT($O$17:R$17)</f>
        <v>68405.498073347713</v>
      </c>
      <c r="S145" s="10">
        <f>M145*PRODUCT($O$17:S$17)</f>
        <v>69021.14755600784</v>
      </c>
      <c r="U145" s="10">
        <f t="shared" si="10"/>
        <v>3029904.271469465</v>
      </c>
      <c r="V145" s="10">
        <f t="shared" si="15"/>
        <v>2989982.7855190043</v>
      </c>
      <c r="W145" s="10">
        <f t="shared" si="15"/>
        <v>2949097.2905754461</v>
      </c>
      <c r="X145" s="10">
        <f t="shared" si="15"/>
        <v>2907233.6681172769</v>
      </c>
      <c r="Y145" s="10">
        <f t="shared" si="15"/>
        <v>2864377.6235743244</v>
      </c>
    </row>
    <row r="146" spans="1:25" x14ac:dyDescent="0.2">
      <c r="B146" s="29">
        <f>'3) Input geactiveerde inflatie'!B133</f>
        <v>121</v>
      </c>
      <c r="C146" s="29">
        <f>'3) Input geactiveerde inflatie'!D133</f>
        <v>3197130.6682507172</v>
      </c>
      <c r="D146" s="10">
        <f t="shared" si="11"/>
        <v>1598565.3341253586</v>
      </c>
      <c r="E146" s="39">
        <f>'3) Input geactiveerde inflatie'!E133</f>
        <v>36.5</v>
      </c>
      <c r="F146" s="51">
        <f>'3) Input geactiveerde inflatie'!F133</f>
        <v>2058</v>
      </c>
      <c r="H146" s="53"/>
      <c r="I146" s="10">
        <f>IF(AND($F146&gt;I$10,$E146&gt;0),$D146/$E146,IF(I$10=$F146,$D146-SUM($G146:G146),0))</f>
        <v>43796.310523982429</v>
      </c>
      <c r="J146" s="10">
        <f>IF(AND($F146&gt;J$10,$E146&gt;0),$D146/$E146,IF(J$10=$F146,$D146-SUM($G146:I146),0))</f>
        <v>43796.310523982429</v>
      </c>
      <c r="K146" s="10">
        <f>IF(AND($F146&gt;K$10,$E146&gt;0),$D146/$E146,IF(K$10=$F146,$D146-SUM($G146:J146),0))</f>
        <v>43796.310523982429</v>
      </c>
      <c r="L146" s="10">
        <f>IF(AND($F146&gt;L$10,$E146&gt;0),$D146/$E146,IF(L$10=$F146,$D146-SUM($G146:K146),0))</f>
        <v>43796.310523982429</v>
      </c>
      <c r="M146" s="10">
        <f>IF(AND($F146&gt;M$10,$E146&gt;0),$D146/$E146,IF(M$10=$F146,$D146-SUM($G146:L146),0))</f>
        <v>43796.310523982429</v>
      </c>
      <c r="O146" s="10">
        <f>I146*PRODUCT($O$17:O$17)</f>
        <v>44190.477318698264</v>
      </c>
      <c r="P146" s="10">
        <f>J146*PRODUCT($O$17:P$17)</f>
        <v>44588.191614566545</v>
      </c>
      <c r="Q146" s="10">
        <f>K146*PRODUCT($O$17:Q$17)</f>
        <v>44989.485339097635</v>
      </c>
      <c r="R146" s="10">
        <f>L146*PRODUCT($O$17:R$17)</f>
        <v>45394.390707149512</v>
      </c>
      <c r="S146" s="10">
        <f>M146*PRODUCT($O$17:S$17)</f>
        <v>45802.940223513855</v>
      </c>
      <c r="U146" s="10">
        <f t="shared" si="10"/>
        <v>1568761.9448137884</v>
      </c>
      <c r="V146" s="10">
        <f t="shared" si="15"/>
        <v>1538292.6107025458</v>
      </c>
      <c r="W146" s="10">
        <f t="shared" si="15"/>
        <v>1507147.7588597708</v>
      </c>
      <c r="X146" s="10">
        <f t="shared" si="15"/>
        <v>1475317.6979823592</v>
      </c>
      <c r="Y146" s="10">
        <f t="shared" si="15"/>
        <v>1442792.6170406863</v>
      </c>
    </row>
    <row r="147" spans="1:25" s="5" customFormat="1" x14ac:dyDescent="0.2">
      <c r="A147" s="2"/>
      <c r="B147" s="29">
        <f>'3) Input geactiveerde inflatie'!B134</f>
        <v>122</v>
      </c>
      <c r="C147" s="29">
        <f>'3) Input geactiveerde inflatie'!D134</f>
        <v>100878.78205797309</v>
      </c>
      <c r="D147" s="10">
        <f t="shared" si="11"/>
        <v>50439.391028986545</v>
      </c>
      <c r="E147" s="39">
        <f>'3) Input geactiveerde inflatie'!E134</f>
        <v>26.5</v>
      </c>
      <c r="F147" s="51">
        <f>'3) Input geactiveerde inflatie'!F134</f>
        <v>2048</v>
      </c>
      <c r="G147" s="2"/>
      <c r="H147" s="53"/>
      <c r="I147" s="10">
        <f>IF(AND($F147&gt;I$10,$E147&gt;0),$D147/$E147,IF(I$10=$F147,$D147-SUM($G147:G147),0))</f>
        <v>1903.3732463768508</v>
      </c>
      <c r="J147" s="10">
        <f>IF(AND($F147&gt;J$10,$E147&gt;0),$D147/$E147,IF(J$10=$F147,$D147-SUM($G147:I147),0))</f>
        <v>1903.3732463768508</v>
      </c>
      <c r="K147" s="10">
        <f>IF(AND($F147&gt;K$10,$E147&gt;0),$D147/$E147,IF(K$10=$F147,$D147-SUM($G147:J147),0))</f>
        <v>1903.3732463768508</v>
      </c>
      <c r="L147" s="10">
        <f>IF(AND($F147&gt;L$10,$E147&gt;0),$D147/$E147,IF(L$10=$F147,$D147-SUM($G147:K147),0))</f>
        <v>1903.3732463768508</v>
      </c>
      <c r="M147" s="10">
        <f>IF(AND($F147&gt;M$10,$E147&gt;0),$D147/$E147,IF(M$10=$F147,$D147-SUM($G147:L147),0))</f>
        <v>1903.3732463768508</v>
      </c>
      <c r="N147" s="2"/>
      <c r="O147" s="10">
        <f>I147*PRODUCT($O$17:O$17)</f>
        <v>1920.5036055942423</v>
      </c>
      <c r="P147" s="10">
        <f>J147*PRODUCT($O$17:P$17)</f>
        <v>1937.7881380445904</v>
      </c>
      <c r="Q147" s="10">
        <f>K147*PRODUCT($O$17:Q$17)</f>
        <v>1955.2282312869913</v>
      </c>
      <c r="R147" s="10">
        <f>L147*PRODUCT($O$17:R$17)</f>
        <v>1972.8252853685738</v>
      </c>
      <c r="S147" s="10">
        <f>M147*PRODUCT($O$17:S$17)</f>
        <v>1990.5807129368909</v>
      </c>
      <c r="T147" s="2"/>
      <c r="U147" s="10">
        <f t="shared" si="10"/>
        <v>48972.841942653176</v>
      </c>
      <c r="V147" s="10">
        <f t="shared" si="15"/>
        <v>47475.809382092462</v>
      </c>
      <c r="W147" s="10">
        <f t="shared" si="15"/>
        <v>45947.863435244297</v>
      </c>
      <c r="X147" s="10">
        <f t="shared" si="15"/>
        <v>44388.568920792917</v>
      </c>
      <c r="Y147" s="10">
        <f t="shared" si="15"/>
        <v>42797.485328143157</v>
      </c>
    </row>
    <row r="148" spans="1:25" s="5" customFormat="1" x14ac:dyDescent="0.2">
      <c r="A148" s="2"/>
      <c r="B148" s="29">
        <f>'3) Input geactiveerde inflatie'!B135</f>
        <v>123</v>
      </c>
      <c r="C148" s="29">
        <f>'3) Input geactiveerde inflatie'!D135</f>
        <v>169288.01808013534</v>
      </c>
      <c r="D148" s="10">
        <f t="shared" si="11"/>
        <v>84644.009040067671</v>
      </c>
      <c r="E148" s="39">
        <f>'3) Input geactiveerde inflatie'!E135</f>
        <v>21.5</v>
      </c>
      <c r="F148" s="51">
        <f>'3) Input geactiveerde inflatie'!F135</f>
        <v>2043</v>
      </c>
      <c r="G148" s="2"/>
      <c r="H148" s="53"/>
      <c r="I148" s="10">
        <f>IF(AND($F148&gt;I$10,$E148&gt;0),$D148/$E148,IF(I$10=$F148,$D148-SUM($G148:G148),0))</f>
        <v>3936.9306530264034</v>
      </c>
      <c r="J148" s="10">
        <f>IF(AND($F148&gt;J$10,$E148&gt;0),$D148/$E148,IF(J$10=$F148,$D148-SUM($G148:I148),0))</f>
        <v>3936.9306530264034</v>
      </c>
      <c r="K148" s="10">
        <f>IF(AND($F148&gt;K$10,$E148&gt;0),$D148/$E148,IF(K$10=$F148,$D148-SUM($G148:J148),0))</f>
        <v>3936.9306530264034</v>
      </c>
      <c r="L148" s="10">
        <f>IF(AND($F148&gt;L$10,$E148&gt;0),$D148/$E148,IF(L$10=$F148,$D148-SUM($G148:K148),0))</f>
        <v>3936.9306530264034</v>
      </c>
      <c r="M148" s="10">
        <f>IF(AND($F148&gt;M$10,$E148&gt;0),$D148/$E148,IF(M$10=$F148,$D148-SUM($G148:L148),0))</f>
        <v>3936.9306530264034</v>
      </c>
      <c r="N148" s="2"/>
      <c r="O148" s="10">
        <f>I148*PRODUCT($O$17:O$17)</f>
        <v>3972.3630289036405</v>
      </c>
      <c r="P148" s="10">
        <f>J148*PRODUCT($O$17:P$17)</f>
        <v>4008.1142961637729</v>
      </c>
      <c r="Q148" s="10">
        <f>K148*PRODUCT($O$17:Q$17)</f>
        <v>4044.1873248292463</v>
      </c>
      <c r="R148" s="10">
        <f>L148*PRODUCT($O$17:R$17)</f>
        <v>4080.585010752709</v>
      </c>
      <c r="S148" s="10">
        <f>M148*PRODUCT($O$17:S$17)</f>
        <v>4117.3102758494833</v>
      </c>
      <c r="T148" s="2"/>
      <c r="U148" s="10">
        <f t="shared" si="10"/>
        <v>81433.442092524638</v>
      </c>
      <c r="V148" s="10">
        <f t="shared" si="15"/>
        <v>78158.22877519358</v>
      </c>
      <c r="W148" s="10">
        <f t="shared" si="15"/>
        <v>74817.465509341069</v>
      </c>
      <c r="X148" s="10">
        <f t="shared" si="15"/>
        <v>71410.237688172419</v>
      </c>
      <c r="Y148" s="10">
        <f t="shared" si="15"/>
        <v>67935.619551516487</v>
      </c>
    </row>
    <row r="149" spans="1:25" s="5" customFormat="1" x14ac:dyDescent="0.2">
      <c r="A149" s="2"/>
      <c r="B149" s="29">
        <f>'3) Input geactiveerde inflatie'!B136</f>
        <v>124</v>
      </c>
      <c r="C149" s="29">
        <f>'3) Input geactiveerde inflatie'!D136</f>
        <v>24631.619294244621</v>
      </c>
      <c r="D149" s="10">
        <f t="shared" si="11"/>
        <v>12315.809647122311</v>
      </c>
      <c r="E149" s="39">
        <f>'3) Input geactiveerde inflatie'!E136</f>
        <v>6.5</v>
      </c>
      <c r="F149" s="51">
        <f>'3) Input geactiveerde inflatie'!F136</f>
        <v>2028</v>
      </c>
      <c r="G149" s="2"/>
      <c r="H149" s="53"/>
      <c r="I149" s="10">
        <f>IF(AND($F149&gt;I$10,$E149&gt;0),$D149/$E149,IF(I$10=$F149,$D149-SUM($G149:G149),0))</f>
        <v>1894.7399457111246</v>
      </c>
      <c r="J149" s="10">
        <f>IF(AND($F149&gt;J$10,$E149&gt;0),$D149/$E149,IF(J$10=$F149,$D149-SUM($G149:I149),0))</f>
        <v>1894.7399457111246</v>
      </c>
      <c r="K149" s="10">
        <f>IF(AND($F149&gt;K$10,$E149&gt;0),$D149/$E149,IF(K$10=$F149,$D149-SUM($G149:J149),0))</f>
        <v>1894.7399457111246</v>
      </c>
      <c r="L149" s="10">
        <f>IF(AND($F149&gt;L$10,$E149&gt;0),$D149/$E149,IF(L$10=$F149,$D149-SUM($G149:K149),0))</f>
        <v>1894.7399457111246</v>
      </c>
      <c r="M149" s="10">
        <f>IF(AND($F149&gt;M$10,$E149&gt;0),$D149/$E149,IF(M$10=$F149,$D149-SUM($G149:L149),0))</f>
        <v>1894.7399457111246</v>
      </c>
      <c r="N149" s="2"/>
      <c r="O149" s="10">
        <f>I149*PRODUCT($O$17:O$17)</f>
        <v>1911.7926052225246</v>
      </c>
      <c r="P149" s="10">
        <f>J149*PRODUCT($O$17:P$17)</f>
        <v>1928.998738669527</v>
      </c>
      <c r="Q149" s="10">
        <f>K149*PRODUCT($O$17:Q$17)</f>
        <v>1946.3597273175524</v>
      </c>
      <c r="R149" s="10">
        <f>L149*PRODUCT($O$17:R$17)</f>
        <v>1963.8769648634102</v>
      </c>
      <c r="S149" s="10">
        <f>M149*PRODUCT($O$17:S$17)</f>
        <v>1981.5518575471808</v>
      </c>
      <c r="T149" s="2"/>
      <c r="U149" s="10">
        <f t="shared" si="10"/>
        <v>10514.859328723885</v>
      </c>
      <c r="V149" s="10">
        <f t="shared" si="15"/>
        <v>8680.4943240128723</v>
      </c>
      <c r="W149" s="10">
        <f t="shared" si="15"/>
        <v>6812.259045611434</v>
      </c>
      <c r="X149" s="10">
        <f t="shared" si="15"/>
        <v>4909.6924121585253</v>
      </c>
      <c r="Y149" s="10">
        <f t="shared" si="15"/>
        <v>2972.3277863207713</v>
      </c>
    </row>
    <row r="150" spans="1:25" s="5" customFormat="1" x14ac:dyDescent="0.2">
      <c r="A150" s="2"/>
      <c r="B150" s="29">
        <f>'3) Input geactiveerde inflatie'!B137</f>
        <v>125</v>
      </c>
      <c r="C150" s="29">
        <f>'3) Input geactiveerde inflatie'!D137</f>
        <v>42837.280163439456</v>
      </c>
      <c r="D150" s="10">
        <f t="shared" si="11"/>
        <v>21418.640081719728</v>
      </c>
      <c r="E150" s="39">
        <f>'3) Input geactiveerde inflatie'!E137</f>
        <v>1.5</v>
      </c>
      <c r="F150" s="51">
        <f>'3) Input geactiveerde inflatie'!F137</f>
        <v>2023</v>
      </c>
      <c r="G150" s="2"/>
      <c r="H150" s="53"/>
      <c r="I150" s="10">
        <f>IF(AND($F150&gt;I$10,$E150&gt;0),$D150/$E150,IF(I$10=$F150,$D150-SUM($G150:G150),0))</f>
        <v>14279.093387813153</v>
      </c>
      <c r="J150" s="10">
        <f>IF(AND($F150&gt;J$10,$E150&gt;0),$D150/$E150,IF(J$10=$F150,$D150-SUM($G150:I150),0))</f>
        <v>7139.5466939065755</v>
      </c>
      <c r="K150" s="10">
        <f>IF(AND($F150&gt;K$10,$E150&gt;0),$D150/$E150,IF(K$10=$F150,$D150-SUM($G150:J150),0))</f>
        <v>0</v>
      </c>
      <c r="L150" s="10">
        <f>IF(AND($F150&gt;L$10,$E150&gt;0),$D150/$E150,IF(L$10=$F150,$D150-SUM($G150:K150),0))</f>
        <v>0</v>
      </c>
      <c r="M150" s="10">
        <f>IF(AND($F150&gt;M$10,$E150&gt;0),$D150/$E150,IF(M$10=$F150,$D150-SUM($G150:L150),0))</f>
        <v>0</v>
      </c>
      <c r="N150" s="2"/>
      <c r="O150" s="10">
        <f>I150*PRODUCT($O$17:O$17)</f>
        <v>14407.60522830347</v>
      </c>
      <c r="P150" s="10">
        <f>J150*PRODUCT($O$17:P$17)</f>
        <v>7268.6368376790988</v>
      </c>
      <c r="Q150" s="10">
        <f>K150*PRODUCT($O$17:Q$17)</f>
        <v>0</v>
      </c>
      <c r="R150" s="10">
        <f>L150*PRODUCT($O$17:R$17)</f>
        <v>0</v>
      </c>
      <c r="S150" s="10">
        <f>M150*PRODUCT($O$17:S$17)</f>
        <v>0</v>
      </c>
      <c r="T150" s="2"/>
      <c r="U150" s="10">
        <f t="shared" si="10"/>
        <v>7203.802614151733</v>
      </c>
      <c r="V150" s="10">
        <f t="shared" si="15"/>
        <v>0</v>
      </c>
      <c r="W150" s="10">
        <f t="shared" si="15"/>
        <v>0</v>
      </c>
      <c r="X150" s="10">
        <f t="shared" si="15"/>
        <v>0</v>
      </c>
      <c r="Y150" s="10">
        <f t="shared" si="15"/>
        <v>0</v>
      </c>
    </row>
    <row r="151" spans="1:25" s="5" customFormat="1" x14ac:dyDescent="0.2">
      <c r="A151" s="2"/>
      <c r="B151" s="29">
        <f>'3) Input geactiveerde inflatie'!B138</f>
        <v>126</v>
      </c>
      <c r="C151" s="29">
        <f>'3) Input geactiveerde inflatie'!D138</f>
        <v>128170.55091065029</v>
      </c>
      <c r="D151" s="10">
        <f t="shared" si="11"/>
        <v>64085.275455325143</v>
      </c>
      <c r="E151" s="39">
        <f>'3) Input geactiveerde inflatie'!E138</f>
        <v>0</v>
      </c>
      <c r="F151" s="51">
        <f>'3) Input geactiveerde inflatie'!F138</f>
        <v>2018</v>
      </c>
      <c r="G151" s="2"/>
      <c r="H151" s="53"/>
      <c r="I151" s="10">
        <f>IF(AND($F151&gt;I$10,$E151&gt;0),$D151/$E151,IF(I$10=$F151,$D151-SUM($G151:G151),0))</f>
        <v>0</v>
      </c>
      <c r="J151" s="10">
        <f>IF(AND($F151&gt;J$10,$E151&gt;0),$D151/$E151,IF(J$10=$F151,$D151-SUM($G151:I151),0))</f>
        <v>0</v>
      </c>
      <c r="K151" s="10">
        <f>IF(AND($F151&gt;K$10,$E151&gt;0),$D151/$E151,IF(K$10=$F151,$D151-SUM($G151:J151),0))</f>
        <v>0</v>
      </c>
      <c r="L151" s="10">
        <f>IF(AND($F151&gt;L$10,$E151&gt;0),$D151/$E151,IF(L$10=$F151,$D151-SUM($G151:K151),0))</f>
        <v>0</v>
      </c>
      <c r="M151" s="10">
        <f>IF(AND($F151&gt;M$10,$E151&gt;0),$D151/$E151,IF(M$10=$F151,$D151-SUM($G151:L151),0))</f>
        <v>0</v>
      </c>
      <c r="N151" s="2"/>
      <c r="O151" s="10">
        <f>I151*PRODUCT($O$17:O$17)</f>
        <v>0</v>
      </c>
      <c r="P151" s="10">
        <f>J151*PRODUCT($O$17:P$17)</f>
        <v>0</v>
      </c>
      <c r="Q151" s="10">
        <f>K151*PRODUCT($O$17:Q$17)</f>
        <v>0</v>
      </c>
      <c r="R151" s="10">
        <f>L151*PRODUCT($O$17:R$17)</f>
        <v>0</v>
      </c>
      <c r="S151" s="10">
        <f>M151*PRODUCT($O$17:S$17)</f>
        <v>0</v>
      </c>
      <c r="T151" s="2"/>
      <c r="U151" s="10">
        <f t="shared" si="10"/>
        <v>64662.042934423065</v>
      </c>
      <c r="V151" s="10">
        <f t="shared" si="15"/>
        <v>65244.001320832867</v>
      </c>
      <c r="W151" s="10">
        <f t="shared" si="15"/>
        <v>65831.19733272036</v>
      </c>
      <c r="X151" s="10">
        <f t="shared" si="15"/>
        <v>66423.678108714841</v>
      </c>
      <c r="Y151" s="10">
        <f t="shared" si="15"/>
        <v>67021.491211693268</v>
      </c>
    </row>
    <row r="152" spans="1:25" s="5" customFormat="1" x14ac:dyDescent="0.2">
      <c r="A152" s="2"/>
      <c r="B152" s="29">
        <f>'3) Input geactiveerde inflatie'!B139</f>
        <v>127</v>
      </c>
      <c r="C152" s="29">
        <f>'3) Input geactiveerde inflatie'!D139</f>
        <v>4523135.2047247589</v>
      </c>
      <c r="D152" s="10">
        <f t="shared" si="11"/>
        <v>2261567.6023623794</v>
      </c>
      <c r="E152" s="39">
        <f>'3) Input geactiveerde inflatie'!E139</f>
        <v>47.5</v>
      </c>
      <c r="F152" s="51">
        <f>'3) Input geactiveerde inflatie'!F139</f>
        <v>2069</v>
      </c>
      <c r="G152" s="2"/>
      <c r="H152" s="53"/>
      <c r="I152" s="10">
        <f>IF(AND($F152&gt;I$10,$E152&gt;0),$D152/$E152,IF(I$10=$F152,$D152-SUM($G152:G152),0))</f>
        <v>47611.949523418516</v>
      </c>
      <c r="J152" s="10">
        <f>IF(AND($F152&gt;J$10,$E152&gt;0),$D152/$E152,IF(J$10=$F152,$D152-SUM($G152:I152),0))</f>
        <v>47611.949523418516</v>
      </c>
      <c r="K152" s="10">
        <f>IF(AND($F152&gt;K$10,$E152&gt;0),$D152/$E152,IF(K$10=$F152,$D152-SUM($G152:J152),0))</f>
        <v>47611.949523418516</v>
      </c>
      <c r="L152" s="10">
        <f>IF(AND($F152&gt;L$10,$E152&gt;0),$D152/$E152,IF(L$10=$F152,$D152-SUM($G152:K152),0))</f>
        <v>47611.949523418516</v>
      </c>
      <c r="M152" s="10">
        <f>IF(AND($F152&gt;M$10,$E152&gt;0),$D152/$E152,IF(M$10=$F152,$D152-SUM($G152:L152),0))</f>
        <v>47611.949523418516</v>
      </c>
      <c r="N152" s="2"/>
      <c r="O152" s="10">
        <f>I152*PRODUCT($O$17:O$17)</f>
        <v>48040.457069129276</v>
      </c>
      <c r="P152" s="10">
        <f>J152*PRODUCT($O$17:P$17)</f>
        <v>48472.821182751439</v>
      </c>
      <c r="Q152" s="10">
        <f>K152*PRODUCT($O$17:Q$17)</f>
        <v>48909.076573396189</v>
      </c>
      <c r="R152" s="10">
        <f>L152*PRODUCT($O$17:R$17)</f>
        <v>49349.258262556752</v>
      </c>
      <c r="S152" s="10">
        <f>M152*PRODUCT($O$17:S$17)</f>
        <v>49793.401586919754</v>
      </c>
      <c r="T152" s="2"/>
      <c r="U152" s="10">
        <f t="shared" si="10"/>
        <v>2233881.2537145112</v>
      </c>
      <c r="V152" s="10">
        <f t="shared" si="15"/>
        <v>2205513.3638151898</v>
      </c>
      <c r="W152" s="10">
        <f t="shared" si="15"/>
        <v>2176453.9075161302</v>
      </c>
      <c r="X152" s="10">
        <f t="shared" si="15"/>
        <v>2146692.7344212183</v>
      </c>
      <c r="Y152" s="10">
        <f t="shared" si="15"/>
        <v>2116219.5674440893</v>
      </c>
    </row>
    <row r="153" spans="1:25" s="5" customFormat="1" x14ac:dyDescent="0.2">
      <c r="A153" s="2"/>
      <c r="B153" s="29">
        <f>'3) Input geactiveerde inflatie'!B140</f>
        <v>128</v>
      </c>
      <c r="C153" s="29">
        <f>'3) Input geactiveerde inflatie'!D140</f>
        <v>3087954.3414077014</v>
      </c>
      <c r="D153" s="10">
        <f t="shared" si="11"/>
        <v>1543977.1707038507</v>
      </c>
      <c r="E153" s="39">
        <f>'3) Input geactiveerde inflatie'!E140</f>
        <v>37.5</v>
      </c>
      <c r="F153" s="51">
        <f>'3) Input geactiveerde inflatie'!F140</f>
        <v>2059</v>
      </c>
      <c r="G153" s="2"/>
      <c r="H153" s="53"/>
      <c r="I153" s="10">
        <f>IF(AND($F153&gt;I$10,$E153&gt;0),$D153/$E153,IF(I$10=$F153,$D153-SUM($G153:G153),0))</f>
        <v>41172.724552102685</v>
      </c>
      <c r="J153" s="10">
        <f>IF(AND($F153&gt;J$10,$E153&gt;0),$D153/$E153,IF(J$10=$F153,$D153-SUM($G153:I153),0))</f>
        <v>41172.724552102685</v>
      </c>
      <c r="K153" s="10">
        <f>IF(AND($F153&gt;K$10,$E153&gt;0),$D153/$E153,IF(K$10=$F153,$D153-SUM($G153:J153),0))</f>
        <v>41172.724552102685</v>
      </c>
      <c r="L153" s="10">
        <f>IF(AND($F153&gt;L$10,$E153&gt;0),$D153/$E153,IF(L$10=$F153,$D153-SUM($G153:K153),0))</f>
        <v>41172.724552102685</v>
      </c>
      <c r="M153" s="10">
        <f>IF(AND($F153&gt;M$10,$E153&gt;0),$D153/$E153,IF(M$10=$F153,$D153-SUM($G153:L153),0))</f>
        <v>41172.724552102685</v>
      </c>
      <c r="N153" s="2"/>
      <c r="O153" s="10">
        <f>I153*PRODUCT($O$17:O$17)</f>
        <v>41543.279073071608</v>
      </c>
      <c r="P153" s="10">
        <f>J153*PRODUCT($O$17:P$17)</f>
        <v>41917.168584729247</v>
      </c>
      <c r="Q153" s="10">
        <f>K153*PRODUCT($O$17:Q$17)</f>
        <v>42294.423101991801</v>
      </c>
      <c r="R153" s="10">
        <f>L153*PRODUCT($O$17:R$17)</f>
        <v>42675.072909909723</v>
      </c>
      <c r="S153" s="10">
        <f>M153*PRODUCT($O$17:S$17)</f>
        <v>43059.148566098906</v>
      </c>
      <c r="T153" s="2"/>
      <c r="U153" s="10">
        <f t="shared" si="10"/>
        <v>1516329.6861671135</v>
      </c>
      <c r="V153" s="10">
        <f t="shared" si="15"/>
        <v>1488059.4847578881</v>
      </c>
      <c r="W153" s="10">
        <f t="shared" si="15"/>
        <v>1459157.5970187171</v>
      </c>
      <c r="X153" s="10">
        <f t="shared" si="15"/>
        <v>1429614.9424819755</v>
      </c>
      <c r="Y153" s="10">
        <f t="shared" si="15"/>
        <v>1399422.3283982142</v>
      </c>
    </row>
    <row r="154" spans="1:25" s="5" customFormat="1" x14ac:dyDescent="0.2">
      <c r="A154" s="2"/>
      <c r="B154" s="29">
        <f>'3) Input geactiveerde inflatie'!B141</f>
        <v>129</v>
      </c>
      <c r="C154" s="29">
        <f>'3) Input geactiveerde inflatie'!D141</f>
        <v>261184.92045092676</v>
      </c>
      <c r="D154" s="10">
        <f t="shared" si="11"/>
        <v>130592.46022546338</v>
      </c>
      <c r="E154" s="39">
        <f>'3) Input geactiveerde inflatie'!E141</f>
        <v>27.5</v>
      </c>
      <c r="F154" s="51">
        <f>'3) Input geactiveerde inflatie'!F141</f>
        <v>2049</v>
      </c>
      <c r="G154" s="2"/>
      <c r="H154" s="53"/>
      <c r="I154" s="10">
        <f>IF(AND($F154&gt;I$10,$E154&gt;0),$D154/$E154,IF(I$10=$F154,$D154-SUM($G154:G154),0))</f>
        <v>4748.816735471396</v>
      </c>
      <c r="J154" s="10">
        <f>IF(AND($F154&gt;J$10,$E154&gt;0),$D154/$E154,IF(J$10=$F154,$D154-SUM($G154:I154),0))</f>
        <v>4748.816735471396</v>
      </c>
      <c r="K154" s="10">
        <f>IF(AND($F154&gt;K$10,$E154&gt;0),$D154/$E154,IF(K$10=$F154,$D154-SUM($G154:J154),0))</f>
        <v>4748.816735471396</v>
      </c>
      <c r="L154" s="10">
        <f>IF(AND($F154&gt;L$10,$E154&gt;0),$D154/$E154,IF(L$10=$F154,$D154-SUM($G154:K154),0))</f>
        <v>4748.816735471396</v>
      </c>
      <c r="M154" s="10">
        <f>IF(AND($F154&gt;M$10,$E154&gt;0),$D154/$E154,IF(M$10=$F154,$D154-SUM($G154:L154),0))</f>
        <v>4748.816735471396</v>
      </c>
      <c r="N154" s="2"/>
      <c r="O154" s="10">
        <f>I154*PRODUCT($O$17:O$17)</f>
        <v>4791.556086090638</v>
      </c>
      <c r="P154" s="10">
        <f>J154*PRODUCT($O$17:P$17)</f>
        <v>4834.6800908654532</v>
      </c>
      <c r="Q154" s="10">
        <f>K154*PRODUCT($O$17:Q$17)</f>
        <v>4878.1922116832411</v>
      </c>
      <c r="R154" s="10">
        <f>L154*PRODUCT($O$17:R$17)</f>
        <v>4922.0959415883899</v>
      </c>
      <c r="S154" s="10">
        <f>M154*PRODUCT($O$17:S$17)</f>
        <v>4966.394805062685</v>
      </c>
      <c r="T154" s="2"/>
      <c r="U154" s="10">
        <f t="shared" ref="U154:U217" si="16">D154*O$17-O154</f>
        <v>126976.2362814019</v>
      </c>
      <c r="V154" s="10">
        <f t="shared" si="15"/>
        <v>123284.34231706905</v>
      </c>
      <c r="W154" s="10">
        <f t="shared" si="15"/>
        <v>119515.70918623942</v>
      </c>
      <c r="X154" s="10">
        <f t="shared" si="15"/>
        <v>115669.25462732717</v>
      </c>
      <c r="Y154" s="10">
        <f t="shared" si="15"/>
        <v>111743.88311391043</v>
      </c>
    </row>
    <row r="155" spans="1:25" s="5" customFormat="1" x14ac:dyDescent="0.2">
      <c r="A155" s="2"/>
      <c r="B155" s="29">
        <f>'3) Input geactiveerde inflatie'!B142</f>
        <v>130</v>
      </c>
      <c r="C155" s="29">
        <f>'3) Input geactiveerde inflatie'!D142</f>
        <v>116447.52929650759</v>
      </c>
      <c r="D155" s="10">
        <f t="shared" ref="D155:D218" si="17">C155*$F$20</f>
        <v>58223.764648253797</v>
      </c>
      <c r="E155" s="39">
        <f>'3) Input geactiveerde inflatie'!E142</f>
        <v>22.5</v>
      </c>
      <c r="F155" s="51">
        <f>'3) Input geactiveerde inflatie'!F142</f>
        <v>2044</v>
      </c>
      <c r="G155" s="2"/>
      <c r="H155" s="53"/>
      <c r="I155" s="10">
        <f>IF(AND($F155&gt;I$10,$E155&gt;0),$D155/$E155,IF(I$10=$F155,$D155-SUM($G155:G155),0))</f>
        <v>2587.7228732557242</v>
      </c>
      <c r="J155" s="10">
        <f>IF(AND($F155&gt;J$10,$E155&gt;0),$D155/$E155,IF(J$10=$F155,$D155-SUM($G155:I155),0))</f>
        <v>2587.7228732557242</v>
      </c>
      <c r="K155" s="10">
        <f>IF(AND($F155&gt;K$10,$E155&gt;0),$D155/$E155,IF(K$10=$F155,$D155-SUM($G155:J155),0))</f>
        <v>2587.7228732557242</v>
      </c>
      <c r="L155" s="10">
        <f>IF(AND($F155&gt;L$10,$E155&gt;0),$D155/$E155,IF(L$10=$F155,$D155-SUM($G155:K155),0))</f>
        <v>2587.7228732557242</v>
      </c>
      <c r="M155" s="10">
        <f>IF(AND($F155&gt;M$10,$E155&gt;0),$D155/$E155,IF(M$10=$F155,$D155-SUM($G155:L155),0))</f>
        <v>2587.7228732557242</v>
      </c>
      <c r="N155" s="2"/>
      <c r="O155" s="10">
        <f>I155*PRODUCT($O$17:O$17)</f>
        <v>2611.0123791150254</v>
      </c>
      <c r="P155" s="10">
        <f>J155*PRODUCT($O$17:P$17)</f>
        <v>2634.5114905270602</v>
      </c>
      <c r="Q155" s="10">
        <f>K155*PRODUCT($O$17:Q$17)</f>
        <v>2658.2220939418035</v>
      </c>
      <c r="R155" s="10">
        <f>L155*PRODUCT($O$17:R$17)</f>
        <v>2682.1460927872795</v>
      </c>
      <c r="S155" s="10">
        <f>M155*PRODUCT($O$17:S$17)</f>
        <v>2706.2854076223648</v>
      </c>
      <c r="T155" s="2"/>
      <c r="U155" s="10">
        <f t="shared" si="16"/>
        <v>56136.766150973046</v>
      </c>
      <c r="V155" s="10">
        <f t="shared" ref="V155:Y170" si="18">U155*P$17-P155</f>
        <v>54007.485555804735</v>
      </c>
      <c r="W155" s="10">
        <f t="shared" si="18"/>
        <v>51835.330831865169</v>
      </c>
      <c r="X155" s="10">
        <f t="shared" si="18"/>
        <v>49619.702716564672</v>
      </c>
      <c r="Y155" s="10">
        <f t="shared" si="18"/>
        <v>47359.994633391383</v>
      </c>
    </row>
    <row r="156" spans="1:25" s="5" customFormat="1" x14ac:dyDescent="0.2">
      <c r="A156" s="2"/>
      <c r="B156" s="29">
        <f>'3) Input geactiveerde inflatie'!B143</f>
        <v>131</v>
      </c>
      <c r="C156" s="29">
        <f>'3) Input geactiveerde inflatie'!D143</f>
        <v>23675.526000089943</v>
      </c>
      <c r="D156" s="10">
        <f t="shared" si="17"/>
        <v>11837.763000044972</v>
      </c>
      <c r="E156" s="39">
        <f>'3) Input geactiveerde inflatie'!E143</f>
        <v>7.5</v>
      </c>
      <c r="F156" s="51">
        <f>'3) Input geactiveerde inflatie'!F143</f>
        <v>2029</v>
      </c>
      <c r="G156" s="2"/>
      <c r="H156" s="53"/>
      <c r="I156" s="10">
        <f>IF(AND($F156&gt;I$10,$E156&gt;0),$D156/$E156,IF(I$10=$F156,$D156-SUM($G156:G156),0))</f>
        <v>1578.3684000059961</v>
      </c>
      <c r="J156" s="10">
        <f>IF(AND($F156&gt;J$10,$E156&gt;0),$D156/$E156,IF(J$10=$F156,$D156-SUM($G156:I156),0))</f>
        <v>1578.3684000059961</v>
      </c>
      <c r="K156" s="10">
        <f>IF(AND($F156&gt;K$10,$E156&gt;0),$D156/$E156,IF(K$10=$F156,$D156-SUM($G156:J156),0))</f>
        <v>1578.3684000059961</v>
      </c>
      <c r="L156" s="10">
        <f>IF(AND($F156&gt;L$10,$E156&gt;0),$D156/$E156,IF(L$10=$F156,$D156-SUM($G156:K156),0))</f>
        <v>1578.3684000059961</v>
      </c>
      <c r="M156" s="10">
        <f>IF(AND($F156&gt;M$10,$E156&gt;0),$D156/$E156,IF(M$10=$F156,$D156-SUM($G156:L156),0))</f>
        <v>1578.3684000059961</v>
      </c>
      <c r="N156" s="2"/>
      <c r="O156" s="10">
        <f>I156*PRODUCT($O$17:O$17)</f>
        <v>1592.57371560605</v>
      </c>
      <c r="P156" s="10">
        <f>J156*PRODUCT($O$17:P$17)</f>
        <v>1606.9068790465042</v>
      </c>
      <c r="Q156" s="10">
        <f>K156*PRODUCT($O$17:Q$17)</f>
        <v>1621.3690409579224</v>
      </c>
      <c r="R156" s="10">
        <f>L156*PRODUCT($O$17:R$17)</f>
        <v>1635.9613623265436</v>
      </c>
      <c r="S156" s="10">
        <f>M156*PRODUCT($O$17:S$17)</f>
        <v>1650.6850145874823</v>
      </c>
      <c r="T156" s="2"/>
      <c r="U156" s="10">
        <f t="shared" si="16"/>
        <v>10351.729151439326</v>
      </c>
      <c r="V156" s="10">
        <f t="shared" si="18"/>
        <v>8837.9878347557733</v>
      </c>
      <c r="W156" s="10">
        <f t="shared" si="18"/>
        <v>7296.160684310652</v>
      </c>
      <c r="X156" s="10">
        <f t="shared" si="18"/>
        <v>5725.8647681429029</v>
      </c>
      <c r="Y156" s="10">
        <f t="shared" si="18"/>
        <v>4126.7125364687063</v>
      </c>
    </row>
    <row r="157" spans="1:25" s="5" customFormat="1" x14ac:dyDescent="0.2">
      <c r="A157" s="2"/>
      <c r="B157" s="29">
        <f>'3) Input geactiveerde inflatie'!B144</f>
        <v>132</v>
      </c>
      <c r="C157" s="29">
        <f>'3) Input geactiveerde inflatie'!D144</f>
        <v>89974.441897650249</v>
      </c>
      <c r="D157" s="10">
        <f t="shared" si="17"/>
        <v>44987.220948825125</v>
      </c>
      <c r="E157" s="39">
        <f>'3) Input geactiveerde inflatie'!E144</f>
        <v>2.5</v>
      </c>
      <c r="F157" s="51">
        <f>'3) Input geactiveerde inflatie'!F144</f>
        <v>2024</v>
      </c>
      <c r="G157" s="2"/>
      <c r="H157" s="53"/>
      <c r="I157" s="10">
        <f>IF(AND($F157&gt;I$10,$E157&gt;0),$D157/$E157,IF(I$10=$F157,$D157-SUM($G157:G157),0))</f>
        <v>17994.88837953005</v>
      </c>
      <c r="J157" s="10">
        <f>IF(AND($F157&gt;J$10,$E157&gt;0),$D157/$E157,IF(J$10=$F157,$D157-SUM($G157:I157),0))</f>
        <v>17994.88837953005</v>
      </c>
      <c r="K157" s="10">
        <f>IF(AND($F157&gt;K$10,$E157&gt;0),$D157/$E157,IF(K$10=$F157,$D157-SUM($G157:J157),0))</f>
        <v>8997.4441897650249</v>
      </c>
      <c r="L157" s="10">
        <f>IF(AND($F157&gt;L$10,$E157&gt;0),$D157/$E157,IF(L$10=$F157,$D157-SUM($G157:K157),0))</f>
        <v>0</v>
      </c>
      <c r="M157" s="10">
        <f>IF(AND($F157&gt;M$10,$E157&gt;0),$D157/$E157,IF(M$10=$F157,$D157-SUM($G157:L157),0))</f>
        <v>0</v>
      </c>
      <c r="N157" s="2"/>
      <c r="O157" s="10">
        <f>I157*PRODUCT($O$17:O$17)</f>
        <v>18156.84237494582</v>
      </c>
      <c r="P157" s="10">
        <f>J157*PRODUCT($O$17:P$17)</f>
        <v>18320.253956320328</v>
      </c>
      <c r="Q157" s="10">
        <f>K157*PRODUCT($O$17:Q$17)</f>
        <v>9242.5681209636041</v>
      </c>
      <c r="R157" s="10">
        <f>L157*PRODUCT($O$17:R$17)</f>
        <v>0</v>
      </c>
      <c r="S157" s="10">
        <f>M157*PRODUCT($O$17:S$17)</f>
        <v>0</v>
      </c>
      <c r="T157" s="2"/>
      <c r="U157" s="10">
        <f t="shared" si="16"/>
        <v>27235.263562418728</v>
      </c>
      <c r="V157" s="10">
        <f t="shared" si="18"/>
        <v>9160.1269781601659</v>
      </c>
      <c r="W157" s="10">
        <f t="shared" si="18"/>
        <v>0</v>
      </c>
      <c r="X157" s="10">
        <f t="shared" si="18"/>
        <v>0</v>
      </c>
      <c r="Y157" s="10">
        <f t="shared" si="18"/>
        <v>0</v>
      </c>
    </row>
    <row r="158" spans="1:25" s="5" customFormat="1" x14ac:dyDescent="0.2">
      <c r="A158" s="2"/>
      <c r="B158" s="29">
        <f>'3) Input geactiveerde inflatie'!B145</f>
        <v>133</v>
      </c>
      <c r="C158" s="29">
        <f>'3) Input geactiveerde inflatie'!D145</f>
        <v>101195.79930547904</v>
      </c>
      <c r="D158" s="10">
        <f t="shared" si="17"/>
        <v>50597.899652739521</v>
      </c>
      <c r="E158" s="39">
        <f>'3) Input geactiveerde inflatie'!E145</f>
        <v>0</v>
      </c>
      <c r="F158" s="51">
        <f>'3) Input geactiveerde inflatie'!F145</f>
        <v>2019</v>
      </c>
      <c r="G158" s="2"/>
      <c r="H158" s="53"/>
      <c r="I158" s="10">
        <f>IF(AND($F158&gt;I$10,$E158&gt;0),$D158/$E158,IF(I$10=$F158,$D158-SUM($G158:G158),0))</f>
        <v>0</v>
      </c>
      <c r="J158" s="10">
        <f>IF(AND($F158&gt;J$10,$E158&gt;0),$D158/$E158,IF(J$10=$F158,$D158-SUM($G158:I158),0))</f>
        <v>0</v>
      </c>
      <c r="K158" s="10">
        <f>IF(AND($F158&gt;K$10,$E158&gt;0),$D158/$E158,IF(K$10=$F158,$D158-SUM($G158:J158),0))</f>
        <v>0</v>
      </c>
      <c r="L158" s="10">
        <f>IF(AND($F158&gt;L$10,$E158&gt;0),$D158/$E158,IF(L$10=$F158,$D158-SUM($G158:K158),0))</f>
        <v>0</v>
      </c>
      <c r="M158" s="10">
        <f>IF(AND($F158&gt;M$10,$E158&gt;0),$D158/$E158,IF(M$10=$F158,$D158-SUM($G158:L158),0))</f>
        <v>0</v>
      </c>
      <c r="N158" s="2"/>
      <c r="O158" s="10">
        <f>I158*PRODUCT($O$17:O$17)</f>
        <v>0</v>
      </c>
      <c r="P158" s="10">
        <f>J158*PRODUCT($O$17:P$17)</f>
        <v>0</v>
      </c>
      <c r="Q158" s="10">
        <f>K158*PRODUCT($O$17:Q$17)</f>
        <v>0</v>
      </c>
      <c r="R158" s="10">
        <f>L158*PRODUCT($O$17:R$17)</f>
        <v>0</v>
      </c>
      <c r="S158" s="10">
        <f>M158*PRODUCT($O$17:S$17)</f>
        <v>0</v>
      </c>
      <c r="T158" s="2"/>
      <c r="U158" s="10">
        <f t="shared" si="16"/>
        <v>51053.280749614169</v>
      </c>
      <c r="V158" s="10">
        <f t="shared" si="18"/>
        <v>51512.760276360692</v>
      </c>
      <c r="W158" s="10">
        <f t="shared" si="18"/>
        <v>51976.375118847936</v>
      </c>
      <c r="X158" s="10">
        <f t="shared" si="18"/>
        <v>52444.16249491756</v>
      </c>
      <c r="Y158" s="10">
        <f t="shared" si="18"/>
        <v>52916.159957371812</v>
      </c>
    </row>
    <row r="159" spans="1:25" s="5" customFormat="1" x14ac:dyDescent="0.2">
      <c r="A159" s="2"/>
      <c r="B159" s="29">
        <f>'3) Input geactiveerde inflatie'!B146</f>
        <v>134</v>
      </c>
      <c r="C159" s="29">
        <f>'3) Input geactiveerde inflatie'!D146</f>
        <v>2684244.575768942</v>
      </c>
      <c r="D159" s="10">
        <f t="shared" si="17"/>
        <v>1342122.287884471</v>
      </c>
      <c r="E159" s="39">
        <f>'3) Input geactiveerde inflatie'!E146</f>
        <v>1.2234775397416797</v>
      </c>
      <c r="F159" s="51">
        <f>'3) Input geactiveerde inflatie'!F146</f>
        <v>2023</v>
      </c>
      <c r="G159" s="2"/>
      <c r="H159" s="53"/>
      <c r="I159" s="10">
        <f>IF(AND($F159&gt;I$10,$E159&gt;0),$D159/$E159,IF(I$10=$F159,$D159-SUM($G159:G159),0))</f>
        <v>1096973.3765344326</v>
      </c>
      <c r="J159" s="10">
        <f>IF(AND($F159&gt;J$10,$E159&gt;0),$D159/$E159,IF(J$10=$F159,$D159-SUM($G159:I159),0))</f>
        <v>245148.91135003837</v>
      </c>
      <c r="K159" s="10">
        <f>IF(AND($F159&gt;K$10,$E159&gt;0),$D159/$E159,IF(K$10=$F159,$D159-SUM($G159:J159),0))</f>
        <v>0</v>
      </c>
      <c r="L159" s="10">
        <f>IF(AND($F159&gt;L$10,$E159&gt;0),$D159/$E159,IF(L$10=$F159,$D159-SUM($G159:K159),0))</f>
        <v>0</v>
      </c>
      <c r="M159" s="10">
        <f>IF(AND($F159&gt;M$10,$E159&gt;0),$D159/$E159,IF(M$10=$F159,$D159-SUM($G159:L159),0))</f>
        <v>0</v>
      </c>
      <c r="N159" s="2"/>
      <c r="O159" s="10">
        <f>I159*PRODUCT($O$17:O$17)</f>
        <v>1106846.1369232424</v>
      </c>
      <c r="P159" s="10">
        <f>J159*PRODUCT($O$17:P$17)</f>
        <v>249581.44881615837</v>
      </c>
      <c r="Q159" s="10">
        <f>K159*PRODUCT($O$17:Q$17)</f>
        <v>0</v>
      </c>
      <c r="R159" s="10">
        <f>L159*PRODUCT($O$17:R$17)</f>
        <v>0</v>
      </c>
      <c r="S159" s="10">
        <f>M159*PRODUCT($O$17:S$17)</f>
        <v>0</v>
      </c>
      <c r="T159" s="2"/>
      <c r="U159" s="10">
        <f t="shared" si="16"/>
        <v>247355.25155218877</v>
      </c>
      <c r="V159" s="10">
        <f t="shared" si="18"/>
        <v>0</v>
      </c>
      <c r="W159" s="10">
        <f t="shared" si="18"/>
        <v>0</v>
      </c>
      <c r="X159" s="10">
        <f t="shared" si="18"/>
        <v>0</v>
      </c>
      <c r="Y159" s="10">
        <f t="shared" si="18"/>
        <v>0</v>
      </c>
    </row>
    <row r="160" spans="1:25" s="5" customFormat="1" x14ac:dyDescent="0.2">
      <c r="A160" s="2"/>
      <c r="B160" s="29">
        <f>'3) Input geactiveerde inflatie'!B147</f>
        <v>135</v>
      </c>
      <c r="C160" s="29">
        <f>'3) Input geactiveerde inflatie'!D147</f>
        <v>572633.10116153699</v>
      </c>
      <c r="D160" s="10">
        <f t="shared" si="17"/>
        <v>286316.5505807685</v>
      </c>
      <c r="E160" s="39">
        <f>'3) Input geactiveerde inflatie'!E147</f>
        <v>29.5</v>
      </c>
      <c r="F160" s="51">
        <f>'3) Input geactiveerde inflatie'!F147</f>
        <v>2051</v>
      </c>
      <c r="G160" s="2"/>
      <c r="H160" s="53"/>
      <c r="I160" s="10">
        <f>IF(AND($F160&gt;I$10,$E160&gt;0),$D160/$E160,IF(I$10=$F160,$D160-SUM($G160:G160),0))</f>
        <v>9705.6457823989313</v>
      </c>
      <c r="J160" s="10">
        <f>IF(AND($F160&gt;J$10,$E160&gt;0),$D160/$E160,IF(J$10=$F160,$D160-SUM($G160:I160),0))</f>
        <v>9705.6457823989313</v>
      </c>
      <c r="K160" s="10">
        <f>IF(AND($F160&gt;K$10,$E160&gt;0),$D160/$E160,IF(K$10=$F160,$D160-SUM($G160:J160),0))</f>
        <v>9705.6457823989313</v>
      </c>
      <c r="L160" s="10">
        <f>IF(AND($F160&gt;L$10,$E160&gt;0),$D160/$E160,IF(L$10=$F160,$D160-SUM($G160:K160),0))</f>
        <v>9705.6457823989313</v>
      </c>
      <c r="M160" s="10">
        <f>IF(AND($F160&gt;M$10,$E160&gt;0),$D160/$E160,IF(M$10=$F160,$D160-SUM($G160:L160),0))</f>
        <v>9705.6457823989313</v>
      </c>
      <c r="N160" s="2"/>
      <c r="O160" s="10">
        <f>I160*PRODUCT($O$17:O$17)</f>
        <v>9792.9965944405212</v>
      </c>
      <c r="P160" s="10">
        <f>J160*PRODUCT($O$17:P$17)</f>
        <v>9881.1335637904849</v>
      </c>
      <c r="Q160" s="10">
        <f>K160*PRODUCT($O$17:Q$17)</f>
        <v>9970.0637658645974</v>
      </c>
      <c r="R160" s="10">
        <f>L160*PRODUCT($O$17:R$17)</f>
        <v>10059.794339757376</v>
      </c>
      <c r="S160" s="10">
        <f>M160*PRODUCT($O$17:S$17)</f>
        <v>10150.332488815193</v>
      </c>
      <c r="T160" s="2"/>
      <c r="U160" s="10">
        <f t="shared" si="16"/>
        <v>279100.40294155484</v>
      </c>
      <c r="V160" s="10">
        <f t="shared" si="18"/>
        <v>271731.17300423834</v>
      </c>
      <c r="W160" s="10">
        <f t="shared" si="18"/>
        <v>264206.68979541189</v>
      </c>
      <c r="X160" s="10">
        <f t="shared" si="18"/>
        <v>256524.75566381318</v>
      </c>
      <c r="Y160" s="10">
        <f t="shared" si="18"/>
        <v>248683.14597597229</v>
      </c>
    </row>
    <row r="161" spans="1:25" s="5" customFormat="1" x14ac:dyDescent="0.2">
      <c r="A161" s="2"/>
      <c r="B161" s="29">
        <f>'3) Input geactiveerde inflatie'!B148</f>
        <v>136</v>
      </c>
      <c r="C161" s="29">
        <f>'3) Input geactiveerde inflatie'!D148</f>
        <v>205845.24627667241</v>
      </c>
      <c r="D161" s="10">
        <f t="shared" si="17"/>
        <v>102922.6231383362</v>
      </c>
      <c r="E161" s="39">
        <f>'3) Input geactiveerde inflatie'!E148</f>
        <v>19.5</v>
      </c>
      <c r="F161" s="51">
        <f>'3) Input geactiveerde inflatie'!F148</f>
        <v>2041</v>
      </c>
      <c r="G161" s="2"/>
      <c r="H161" s="53"/>
      <c r="I161" s="10">
        <f>IF(AND($F161&gt;I$10,$E161&gt;0),$D161/$E161,IF(I$10=$F161,$D161-SUM($G161:G161),0))</f>
        <v>5278.083237863395</v>
      </c>
      <c r="J161" s="10">
        <f>IF(AND($F161&gt;J$10,$E161&gt;0),$D161/$E161,IF(J$10=$F161,$D161-SUM($G161:I161),0))</f>
        <v>5278.083237863395</v>
      </c>
      <c r="K161" s="10">
        <f>IF(AND($F161&gt;K$10,$E161&gt;0),$D161/$E161,IF(K$10=$F161,$D161-SUM($G161:J161),0))</f>
        <v>5278.083237863395</v>
      </c>
      <c r="L161" s="10">
        <f>IF(AND($F161&gt;L$10,$E161&gt;0),$D161/$E161,IF(L$10=$F161,$D161-SUM($G161:K161),0))</f>
        <v>5278.083237863395</v>
      </c>
      <c r="M161" s="10">
        <f>IF(AND($F161&gt;M$10,$E161&gt;0),$D161/$E161,IF(M$10=$F161,$D161-SUM($G161:L161),0))</f>
        <v>5278.083237863395</v>
      </c>
      <c r="N161" s="2"/>
      <c r="O161" s="10">
        <f>I161*PRODUCT($O$17:O$17)</f>
        <v>5325.585987004165</v>
      </c>
      <c r="P161" s="10">
        <f>J161*PRODUCT($O$17:P$17)</f>
        <v>5373.5162608872015</v>
      </c>
      <c r="Q161" s="10">
        <f>K161*PRODUCT($O$17:Q$17)</f>
        <v>5421.8779072351854</v>
      </c>
      <c r="R161" s="10">
        <f>L161*PRODUCT($O$17:R$17)</f>
        <v>5470.674808400302</v>
      </c>
      <c r="S161" s="10">
        <f>M161*PRODUCT($O$17:S$17)</f>
        <v>5519.9108816759044</v>
      </c>
      <c r="T161" s="2"/>
      <c r="U161" s="10">
        <f t="shared" si="16"/>
        <v>98523.340759577055</v>
      </c>
      <c r="V161" s="10">
        <f t="shared" si="18"/>
        <v>94036.534565526032</v>
      </c>
      <c r="W161" s="10">
        <f t="shared" si="18"/>
        <v>89460.985469380568</v>
      </c>
      <c r="X161" s="10">
        <f t="shared" si="18"/>
        <v>84795.45953020468</v>
      </c>
      <c r="Y161" s="10">
        <f t="shared" si="18"/>
        <v>80038.707784300597</v>
      </c>
    </row>
    <row r="162" spans="1:25" s="5" customFormat="1" x14ac:dyDescent="0.2">
      <c r="A162" s="2"/>
      <c r="B162" s="29">
        <f>'3) Input geactiveerde inflatie'!B149</f>
        <v>137</v>
      </c>
      <c r="C162" s="29">
        <f>'3) Input geactiveerde inflatie'!D149</f>
        <v>1664.5681090155713</v>
      </c>
      <c r="D162" s="10">
        <f t="shared" si="17"/>
        <v>832.28405450778564</v>
      </c>
      <c r="E162" s="39">
        <f>'3) Input geactiveerde inflatie'!E149</f>
        <v>4.5</v>
      </c>
      <c r="F162" s="51">
        <f>'3) Input geactiveerde inflatie'!F149</f>
        <v>2026</v>
      </c>
      <c r="G162" s="2"/>
      <c r="H162" s="53"/>
      <c r="I162" s="10">
        <f>IF(AND($F162&gt;I$10,$E162&gt;0),$D162/$E162,IF(I$10=$F162,$D162-SUM($G162:G162),0))</f>
        <v>184.95201211284126</v>
      </c>
      <c r="J162" s="10">
        <f>IF(AND($F162&gt;J$10,$E162&gt;0),$D162/$E162,IF(J$10=$F162,$D162-SUM($G162:I162),0))</f>
        <v>184.95201211284126</v>
      </c>
      <c r="K162" s="10">
        <f>IF(AND($F162&gt;K$10,$E162&gt;0),$D162/$E162,IF(K$10=$F162,$D162-SUM($G162:J162),0))</f>
        <v>184.95201211284126</v>
      </c>
      <c r="L162" s="10">
        <f>IF(AND($F162&gt;L$10,$E162&gt;0),$D162/$E162,IF(L$10=$F162,$D162-SUM($G162:K162),0))</f>
        <v>184.95201211284126</v>
      </c>
      <c r="M162" s="10">
        <f>IF(AND($F162&gt;M$10,$E162&gt;0),$D162/$E162,IF(M$10=$F162,$D162-SUM($G162:L162),0))</f>
        <v>92.476006056420601</v>
      </c>
      <c r="N162" s="2"/>
      <c r="O162" s="10">
        <f>I162*PRODUCT($O$17:O$17)</f>
        <v>186.61658022185682</v>
      </c>
      <c r="P162" s="10">
        <f>J162*PRODUCT($O$17:P$17)</f>
        <v>188.29612944385352</v>
      </c>
      <c r="Q162" s="10">
        <f>K162*PRODUCT($O$17:Q$17)</f>
        <v>189.99079460884815</v>
      </c>
      <c r="R162" s="10">
        <f>L162*PRODUCT($O$17:R$17)</f>
        <v>191.70071176032775</v>
      </c>
      <c r="S162" s="10">
        <f>M162*PRODUCT($O$17:S$17)</f>
        <v>96.713009083085311</v>
      </c>
      <c r="T162" s="2"/>
      <c r="U162" s="10">
        <f t="shared" si="16"/>
        <v>653.15803077649878</v>
      </c>
      <c r="V162" s="10">
        <f t="shared" si="18"/>
        <v>470.74032360963372</v>
      </c>
      <c r="W162" s="10">
        <f t="shared" si="18"/>
        <v>284.98619191327225</v>
      </c>
      <c r="X162" s="10">
        <f t="shared" si="18"/>
        <v>95.850355880163931</v>
      </c>
      <c r="Y162" s="10">
        <f t="shared" si="18"/>
        <v>0</v>
      </c>
    </row>
    <row r="163" spans="1:25" s="5" customFormat="1" x14ac:dyDescent="0.2">
      <c r="A163" s="2"/>
      <c r="B163" s="29">
        <f>'3) Input geactiveerde inflatie'!B150</f>
        <v>138</v>
      </c>
      <c r="C163" s="29">
        <f>'3) Input geactiveerde inflatie'!D150</f>
        <v>406388.87999827112</v>
      </c>
      <c r="D163" s="10">
        <f t="shared" si="17"/>
        <v>203194.43999913556</v>
      </c>
      <c r="E163" s="39">
        <f>'3) Input geactiveerde inflatie'!E150</f>
        <v>30.5</v>
      </c>
      <c r="F163" s="51">
        <f>'3) Input geactiveerde inflatie'!F150</f>
        <v>2052</v>
      </c>
      <c r="G163" s="2"/>
      <c r="H163" s="53"/>
      <c r="I163" s="10">
        <f>IF(AND($F163&gt;I$10,$E163&gt;0),$D163/$E163,IF(I$10=$F163,$D163-SUM($G163:G163),0))</f>
        <v>6662.1127868569038</v>
      </c>
      <c r="J163" s="10">
        <f>IF(AND($F163&gt;J$10,$E163&gt;0),$D163/$E163,IF(J$10=$F163,$D163-SUM($G163:I163),0))</f>
        <v>6662.1127868569038</v>
      </c>
      <c r="K163" s="10">
        <f>IF(AND($F163&gt;K$10,$E163&gt;0),$D163/$E163,IF(K$10=$F163,$D163-SUM($G163:J163),0))</f>
        <v>6662.1127868569038</v>
      </c>
      <c r="L163" s="10">
        <f>IF(AND($F163&gt;L$10,$E163&gt;0),$D163/$E163,IF(L$10=$F163,$D163-SUM($G163:K163),0))</f>
        <v>6662.1127868569038</v>
      </c>
      <c r="M163" s="10">
        <f>IF(AND($F163&gt;M$10,$E163&gt;0),$D163/$E163,IF(M$10=$F163,$D163-SUM($G163:L163),0))</f>
        <v>6662.1127868569038</v>
      </c>
      <c r="N163" s="2"/>
      <c r="O163" s="10">
        <f>I163*PRODUCT($O$17:O$17)</f>
        <v>6722.071801938615</v>
      </c>
      <c r="P163" s="10">
        <f>J163*PRODUCT($O$17:P$17)</f>
        <v>6782.5704481560624</v>
      </c>
      <c r="Q163" s="10">
        <f>K163*PRODUCT($O$17:Q$17)</f>
        <v>6843.613582189465</v>
      </c>
      <c r="R163" s="10">
        <f>L163*PRODUCT($O$17:R$17)</f>
        <v>6905.2061044291695</v>
      </c>
      <c r="S163" s="10">
        <f>M163*PRODUCT($O$17:S$17)</f>
        <v>6967.3529593690319</v>
      </c>
      <c r="T163" s="2"/>
      <c r="U163" s="10">
        <f t="shared" si="16"/>
        <v>198301.11815718914</v>
      </c>
      <c r="V163" s="10">
        <f t="shared" si="18"/>
        <v>193303.25777244775</v>
      </c>
      <c r="W163" s="10">
        <f t="shared" si="18"/>
        <v>188199.37351021031</v>
      </c>
      <c r="X163" s="10">
        <f t="shared" si="18"/>
        <v>182987.961767373</v>
      </c>
      <c r="Y163" s="10">
        <f t="shared" si="18"/>
        <v>177667.50046391031</v>
      </c>
    </row>
    <row r="164" spans="1:25" s="5" customFormat="1" x14ac:dyDescent="0.2">
      <c r="A164" s="2"/>
      <c r="B164" s="29">
        <f>'3) Input geactiveerde inflatie'!B151</f>
        <v>139</v>
      </c>
      <c r="C164" s="29">
        <f>'3) Input geactiveerde inflatie'!D151</f>
        <v>23684.868497079093</v>
      </c>
      <c r="D164" s="10">
        <f t="shared" si="17"/>
        <v>11842.434248539546</v>
      </c>
      <c r="E164" s="39">
        <f>'3) Input geactiveerde inflatie'!E151</f>
        <v>20.5</v>
      </c>
      <c r="F164" s="51">
        <f>'3) Input geactiveerde inflatie'!F151</f>
        <v>2042</v>
      </c>
      <c r="G164" s="2"/>
      <c r="H164" s="53"/>
      <c r="I164" s="10">
        <f>IF(AND($F164&gt;I$10,$E164&gt;0),$D164/$E164,IF(I$10=$F164,$D164-SUM($G164:G164),0))</f>
        <v>577.67971944095348</v>
      </c>
      <c r="J164" s="10">
        <f>IF(AND($F164&gt;J$10,$E164&gt;0),$D164/$E164,IF(J$10=$F164,$D164-SUM($G164:I164),0))</f>
        <v>577.67971944095348</v>
      </c>
      <c r="K164" s="10">
        <f>IF(AND($F164&gt;K$10,$E164&gt;0),$D164/$E164,IF(K$10=$F164,$D164-SUM($G164:J164),0))</f>
        <v>577.67971944095348</v>
      </c>
      <c r="L164" s="10">
        <f>IF(AND($F164&gt;L$10,$E164&gt;0),$D164/$E164,IF(L$10=$F164,$D164-SUM($G164:K164),0))</f>
        <v>577.67971944095348</v>
      </c>
      <c r="M164" s="10">
        <f>IF(AND($F164&gt;M$10,$E164&gt;0),$D164/$E164,IF(M$10=$F164,$D164-SUM($G164:L164),0))</f>
        <v>577.67971944095348</v>
      </c>
      <c r="N164" s="2"/>
      <c r="O164" s="10">
        <f>I164*PRODUCT($O$17:O$17)</f>
        <v>582.87883691592197</v>
      </c>
      <c r="P164" s="10">
        <f>J164*PRODUCT($O$17:P$17)</f>
        <v>588.12474644816518</v>
      </c>
      <c r="Q164" s="10">
        <f>K164*PRODUCT($O$17:Q$17)</f>
        <v>593.41786916619867</v>
      </c>
      <c r="R164" s="10">
        <f>L164*PRODUCT($O$17:R$17)</f>
        <v>598.75862998869434</v>
      </c>
      <c r="S164" s="10">
        <f>M164*PRODUCT($O$17:S$17)</f>
        <v>604.14745765859254</v>
      </c>
      <c r="T164" s="2"/>
      <c r="U164" s="10">
        <f t="shared" si="16"/>
        <v>11366.137319860478</v>
      </c>
      <c r="V164" s="10">
        <f t="shared" si="18"/>
        <v>10880.307809291055</v>
      </c>
      <c r="W164" s="10">
        <f t="shared" si="18"/>
        <v>10384.812710408474</v>
      </c>
      <c r="X164" s="10">
        <f t="shared" si="18"/>
        <v>9879.5173948134543</v>
      </c>
      <c r="Y164" s="10">
        <f t="shared" si="18"/>
        <v>9364.2855937081804</v>
      </c>
    </row>
    <row r="165" spans="1:25" s="5" customFormat="1" x14ac:dyDescent="0.2">
      <c r="A165" s="2"/>
      <c r="B165" s="29">
        <f>'3) Input geactiveerde inflatie'!B152</f>
        <v>140</v>
      </c>
      <c r="C165" s="29">
        <f>'3) Input geactiveerde inflatie'!D152</f>
        <v>648.83632427979182</v>
      </c>
      <c r="D165" s="10">
        <f t="shared" si="17"/>
        <v>324.41816213989591</v>
      </c>
      <c r="E165" s="39">
        <f>'3) Input geactiveerde inflatie'!E152</f>
        <v>5.5</v>
      </c>
      <c r="F165" s="51">
        <f>'3) Input geactiveerde inflatie'!F152</f>
        <v>2027</v>
      </c>
      <c r="G165" s="2"/>
      <c r="H165" s="53"/>
      <c r="I165" s="10">
        <f>IF(AND($F165&gt;I$10,$E165&gt;0),$D165/$E165,IF(I$10=$F165,$D165-SUM($G165:G165),0))</f>
        <v>58.985120389071987</v>
      </c>
      <c r="J165" s="10">
        <f>IF(AND($F165&gt;J$10,$E165&gt;0),$D165/$E165,IF(J$10=$F165,$D165-SUM($G165:I165),0))</f>
        <v>58.985120389071987</v>
      </c>
      <c r="K165" s="10">
        <f>IF(AND($F165&gt;K$10,$E165&gt;0),$D165/$E165,IF(K$10=$F165,$D165-SUM($G165:J165),0))</f>
        <v>58.985120389071987</v>
      </c>
      <c r="L165" s="10">
        <f>IF(AND($F165&gt;L$10,$E165&gt;0),$D165/$E165,IF(L$10=$F165,$D165-SUM($G165:K165),0))</f>
        <v>58.985120389071987</v>
      </c>
      <c r="M165" s="10">
        <f>IF(AND($F165&gt;M$10,$E165&gt;0),$D165/$E165,IF(M$10=$F165,$D165-SUM($G165:L165),0))</f>
        <v>58.985120389071987</v>
      </c>
      <c r="N165" s="2"/>
      <c r="O165" s="10">
        <f>I165*PRODUCT($O$17:O$17)</f>
        <v>59.51598647257363</v>
      </c>
      <c r="P165" s="10">
        <f>J165*PRODUCT($O$17:P$17)</f>
        <v>60.051630350826784</v>
      </c>
      <c r="Q165" s="10">
        <f>K165*PRODUCT($O$17:Q$17)</f>
        <v>60.592095023984214</v>
      </c>
      <c r="R165" s="10">
        <f>L165*PRODUCT($O$17:R$17)</f>
        <v>61.137423879200064</v>
      </c>
      <c r="S165" s="10">
        <f>M165*PRODUCT($O$17:S$17)</f>
        <v>61.687660694112864</v>
      </c>
      <c r="T165" s="2"/>
      <c r="U165" s="10">
        <f t="shared" si="16"/>
        <v>267.8219391265813</v>
      </c>
      <c r="V165" s="10">
        <f t="shared" si="18"/>
        <v>210.18070622789372</v>
      </c>
      <c r="W165" s="10">
        <f t="shared" si="18"/>
        <v>151.48023755996053</v>
      </c>
      <c r="X165" s="10">
        <f t="shared" si="18"/>
        <v>91.706135818800078</v>
      </c>
      <c r="Y165" s="10">
        <f t="shared" si="18"/>
        <v>30.843830347056411</v>
      </c>
    </row>
    <row r="166" spans="1:25" s="5" customFormat="1" x14ac:dyDescent="0.2">
      <c r="A166" s="2"/>
      <c r="B166" s="29">
        <f>'3) Input geactiveerde inflatie'!B153</f>
        <v>141</v>
      </c>
      <c r="C166" s="29">
        <f>'3) Input geactiveerde inflatie'!D153</f>
        <v>699408.91085833218</v>
      </c>
      <c r="D166" s="10">
        <f t="shared" si="17"/>
        <v>349704.45542916609</v>
      </c>
      <c r="E166" s="39">
        <f>'3) Input geactiveerde inflatie'!E153</f>
        <v>31.5</v>
      </c>
      <c r="F166" s="51">
        <f>'3) Input geactiveerde inflatie'!F153</f>
        <v>2053</v>
      </c>
      <c r="G166" s="2"/>
      <c r="H166" s="53"/>
      <c r="I166" s="10">
        <f>IF(AND($F166&gt;I$10,$E166&gt;0),$D166/$E166,IF(I$10=$F166,$D166-SUM($G166:G166),0))</f>
        <v>11101.728743783051</v>
      </c>
      <c r="J166" s="10">
        <f>IF(AND($F166&gt;J$10,$E166&gt;0),$D166/$E166,IF(J$10=$F166,$D166-SUM($G166:I166),0))</f>
        <v>11101.728743783051</v>
      </c>
      <c r="K166" s="10">
        <f>IF(AND($F166&gt;K$10,$E166&gt;0),$D166/$E166,IF(K$10=$F166,$D166-SUM($G166:J166),0))</f>
        <v>11101.728743783051</v>
      </c>
      <c r="L166" s="10">
        <f>IF(AND($F166&gt;L$10,$E166&gt;0),$D166/$E166,IF(L$10=$F166,$D166-SUM($G166:K166),0))</f>
        <v>11101.728743783051</v>
      </c>
      <c r="M166" s="10">
        <f>IF(AND($F166&gt;M$10,$E166&gt;0),$D166/$E166,IF(M$10=$F166,$D166-SUM($G166:L166),0))</f>
        <v>11101.728743783051</v>
      </c>
      <c r="N166" s="2"/>
      <c r="O166" s="10">
        <f>I166*PRODUCT($O$17:O$17)</f>
        <v>11201.644302477098</v>
      </c>
      <c r="P166" s="10">
        <f>J166*PRODUCT($O$17:P$17)</f>
        <v>11302.459101199391</v>
      </c>
      <c r="Q166" s="10">
        <f>K166*PRODUCT($O$17:Q$17)</f>
        <v>11404.181233110183</v>
      </c>
      <c r="R166" s="10">
        <f>L166*PRODUCT($O$17:R$17)</f>
        <v>11506.818864208173</v>
      </c>
      <c r="S166" s="10">
        <f>M166*PRODUCT($O$17:S$17)</f>
        <v>11610.380233986045</v>
      </c>
      <c r="T166" s="2"/>
      <c r="U166" s="10">
        <f t="shared" si="16"/>
        <v>341650.1512255515</v>
      </c>
      <c r="V166" s="10">
        <f t="shared" si="18"/>
        <v>333422.54348538205</v>
      </c>
      <c r="W166" s="10">
        <f t="shared" si="18"/>
        <v>325019.16514364025</v>
      </c>
      <c r="X166" s="10">
        <f t="shared" si="18"/>
        <v>316437.51876572479</v>
      </c>
      <c r="Y166" s="10">
        <f t="shared" si="18"/>
        <v>307675.07620063022</v>
      </c>
    </row>
    <row r="167" spans="1:25" s="5" customFormat="1" x14ac:dyDescent="0.2">
      <c r="A167" s="2"/>
      <c r="B167" s="29">
        <f>'3) Input geactiveerde inflatie'!B154</f>
        <v>142</v>
      </c>
      <c r="C167" s="29">
        <f>'3) Input geactiveerde inflatie'!D154</f>
        <v>187318.63470494212</v>
      </c>
      <c r="D167" s="10">
        <f t="shared" si="17"/>
        <v>93659.317352471058</v>
      </c>
      <c r="E167" s="39">
        <f>'3) Input geactiveerde inflatie'!E154</f>
        <v>21.5</v>
      </c>
      <c r="F167" s="51">
        <f>'3) Input geactiveerde inflatie'!F154</f>
        <v>2043</v>
      </c>
      <c r="G167" s="2"/>
      <c r="H167" s="53"/>
      <c r="I167" s="10">
        <f>IF(AND($F167&gt;I$10,$E167&gt;0),$D167/$E167,IF(I$10=$F167,$D167-SUM($G167:G167),0))</f>
        <v>4356.2473187195837</v>
      </c>
      <c r="J167" s="10">
        <f>IF(AND($F167&gt;J$10,$E167&gt;0),$D167/$E167,IF(J$10=$F167,$D167-SUM($G167:I167),0))</f>
        <v>4356.2473187195837</v>
      </c>
      <c r="K167" s="10">
        <f>IF(AND($F167&gt;K$10,$E167&gt;0),$D167/$E167,IF(K$10=$F167,$D167-SUM($G167:J167),0))</f>
        <v>4356.2473187195837</v>
      </c>
      <c r="L167" s="10">
        <f>IF(AND($F167&gt;L$10,$E167&gt;0),$D167/$E167,IF(L$10=$F167,$D167-SUM($G167:K167),0))</f>
        <v>4356.2473187195837</v>
      </c>
      <c r="M167" s="10">
        <f>IF(AND($F167&gt;M$10,$E167&gt;0),$D167/$E167,IF(M$10=$F167,$D167-SUM($G167:L167),0))</f>
        <v>4356.2473187195837</v>
      </c>
      <c r="N167" s="2"/>
      <c r="O167" s="10">
        <f>I167*PRODUCT($O$17:O$17)</f>
        <v>4395.4535445880592</v>
      </c>
      <c r="P167" s="10">
        <f>J167*PRODUCT($O$17:P$17)</f>
        <v>4435.0126264893515</v>
      </c>
      <c r="Q167" s="10">
        <f>K167*PRODUCT($O$17:Q$17)</f>
        <v>4474.927740127755</v>
      </c>
      <c r="R167" s="10">
        <f>L167*PRODUCT($O$17:R$17)</f>
        <v>4515.2020897889042</v>
      </c>
      <c r="S167" s="10">
        <f>M167*PRODUCT($O$17:S$17)</f>
        <v>4555.8389085970039</v>
      </c>
      <c r="T167" s="2"/>
      <c r="U167" s="10">
        <f t="shared" si="16"/>
        <v>90106.797664055222</v>
      </c>
      <c r="V167" s="10">
        <f t="shared" si="18"/>
        <v>86482.746216542364</v>
      </c>
      <c r="W167" s="10">
        <f t="shared" si="18"/>
        <v>82786.163192363485</v>
      </c>
      <c r="X167" s="10">
        <f t="shared" si="18"/>
        <v>79016.036571305842</v>
      </c>
      <c r="Y167" s="10">
        <f t="shared" si="18"/>
        <v>75171.341991850582</v>
      </c>
    </row>
    <row r="168" spans="1:25" s="5" customFormat="1" x14ac:dyDescent="0.2">
      <c r="A168" s="2"/>
      <c r="B168" s="29">
        <f>'3) Input geactiveerde inflatie'!B155</f>
        <v>143</v>
      </c>
      <c r="C168" s="29">
        <f>'3) Input geactiveerde inflatie'!D155</f>
        <v>4791.872050591548</v>
      </c>
      <c r="D168" s="10">
        <f t="shared" si="17"/>
        <v>2395.936025295774</v>
      </c>
      <c r="E168" s="39">
        <f>'3) Input geactiveerde inflatie'!E155</f>
        <v>6.5</v>
      </c>
      <c r="F168" s="51">
        <f>'3) Input geactiveerde inflatie'!F155</f>
        <v>2028</v>
      </c>
      <c r="G168" s="2"/>
      <c r="H168" s="53"/>
      <c r="I168" s="10">
        <f>IF(AND($F168&gt;I$10,$E168&gt;0),$D168/$E168,IF(I$10=$F168,$D168-SUM($G168:G168),0))</f>
        <v>368.60554235319603</v>
      </c>
      <c r="J168" s="10">
        <f>IF(AND($F168&gt;J$10,$E168&gt;0),$D168/$E168,IF(J$10=$F168,$D168-SUM($G168:I168),0))</f>
        <v>368.60554235319603</v>
      </c>
      <c r="K168" s="10">
        <f>IF(AND($F168&gt;K$10,$E168&gt;0),$D168/$E168,IF(K$10=$F168,$D168-SUM($G168:J168),0))</f>
        <v>368.60554235319603</v>
      </c>
      <c r="L168" s="10">
        <f>IF(AND($F168&gt;L$10,$E168&gt;0),$D168/$E168,IF(L$10=$F168,$D168-SUM($G168:K168),0))</f>
        <v>368.60554235319603</v>
      </c>
      <c r="M168" s="10">
        <f>IF(AND($F168&gt;M$10,$E168&gt;0),$D168/$E168,IF(M$10=$F168,$D168-SUM($G168:L168),0))</f>
        <v>368.60554235319603</v>
      </c>
      <c r="N168" s="2"/>
      <c r="O168" s="10">
        <f>I168*PRODUCT($O$17:O$17)</f>
        <v>371.92299223437476</v>
      </c>
      <c r="P168" s="10">
        <f>J168*PRODUCT($O$17:P$17)</f>
        <v>375.27029916448407</v>
      </c>
      <c r="Q168" s="10">
        <f>K168*PRODUCT($O$17:Q$17)</f>
        <v>378.64773185696436</v>
      </c>
      <c r="R168" s="10">
        <f>L168*PRODUCT($O$17:R$17)</f>
        <v>382.05556144367699</v>
      </c>
      <c r="S168" s="10">
        <f>M168*PRODUCT($O$17:S$17)</f>
        <v>385.4940614966701</v>
      </c>
      <c r="T168" s="2"/>
      <c r="U168" s="10">
        <f t="shared" si="16"/>
        <v>2045.5764572890612</v>
      </c>
      <c r="V168" s="10">
        <f t="shared" si="18"/>
        <v>1688.7163462401782</v>
      </c>
      <c r="W168" s="10">
        <f t="shared" si="18"/>
        <v>1325.2670614993751</v>
      </c>
      <c r="X168" s="10">
        <f t="shared" si="18"/>
        <v>955.13890360919243</v>
      </c>
      <c r="Y168" s="10">
        <f t="shared" si="18"/>
        <v>578.24109224500489</v>
      </c>
    </row>
    <row r="169" spans="1:25" s="5" customFormat="1" x14ac:dyDescent="0.2">
      <c r="A169" s="2"/>
      <c r="B169" s="29">
        <f>'3) Input geactiveerde inflatie'!B156</f>
        <v>144</v>
      </c>
      <c r="C169" s="29">
        <f>'3) Input geactiveerde inflatie'!D156</f>
        <v>349567.31386140757</v>
      </c>
      <c r="D169" s="10">
        <f t="shared" si="17"/>
        <v>174783.65693070379</v>
      </c>
      <c r="E169" s="39">
        <f>'3) Input geactiveerde inflatie'!E156</f>
        <v>32.5</v>
      </c>
      <c r="F169" s="51">
        <f>'3) Input geactiveerde inflatie'!F156</f>
        <v>2054</v>
      </c>
      <c r="G169" s="2"/>
      <c r="H169" s="53"/>
      <c r="I169" s="10">
        <f>IF(AND($F169&gt;I$10,$E169&gt;0),$D169/$E169,IF(I$10=$F169,$D169-SUM($G169:G169),0))</f>
        <v>5377.9586747908861</v>
      </c>
      <c r="J169" s="10">
        <f>IF(AND($F169&gt;J$10,$E169&gt;0),$D169/$E169,IF(J$10=$F169,$D169-SUM($G169:I169),0))</f>
        <v>5377.9586747908861</v>
      </c>
      <c r="K169" s="10">
        <f>IF(AND($F169&gt;K$10,$E169&gt;0),$D169/$E169,IF(K$10=$F169,$D169-SUM($G169:J169),0))</f>
        <v>5377.9586747908861</v>
      </c>
      <c r="L169" s="10">
        <f>IF(AND($F169&gt;L$10,$E169&gt;0),$D169/$E169,IF(L$10=$F169,$D169-SUM($G169:K169),0))</f>
        <v>5377.9586747908861</v>
      </c>
      <c r="M169" s="10">
        <f>IF(AND($F169&gt;M$10,$E169&gt;0),$D169/$E169,IF(M$10=$F169,$D169-SUM($G169:L169),0))</f>
        <v>5377.9586747908861</v>
      </c>
      <c r="N169" s="2"/>
      <c r="O169" s="10">
        <f>I169*PRODUCT($O$17:O$17)</f>
        <v>5426.3603028640036</v>
      </c>
      <c r="P169" s="10">
        <f>J169*PRODUCT($O$17:P$17)</f>
        <v>5475.1975455897791</v>
      </c>
      <c r="Q169" s="10">
        <f>K169*PRODUCT($O$17:Q$17)</f>
        <v>5524.474323500086</v>
      </c>
      <c r="R169" s="10">
        <f>L169*PRODUCT($O$17:R$17)</f>
        <v>5574.1945924115862</v>
      </c>
      <c r="S169" s="10">
        <f>M169*PRODUCT($O$17:S$17)</f>
        <v>5624.3623437432898</v>
      </c>
      <c r="T169" s="2"/>
      <c r="U169" s="10">
        <f t="shared" si="16"/>
        <v>170930.34954021612</v>
      </c>
      <c r="V169" s="10">
        <f t="shared" si="18"/>
        <v>166993.52514048826</v>
      </c>
      <c r="W169" s="10">
        <f t="shared" si="18"/>
        <v>162971.99254325253</v>
      </c>
      <c r="X169" s="10">
        <f t="shared" si="18"/>
        <v>158864.54588373023</v>
      </c>
      <c r="Y169" s="10">
        <f t="shared" si="18"/>
        <v>154669.96445294048</v>
      </c>
    </row>
    <row r="170" spans="1:25" s="5" customFormat="1" x14ac:dyDescent="0.2">
      <c r="A170" s="2"/>
      <c r="B170" s="29">
        <f>'3) Input geactiveerde inflatie'!B157</f>
        <v>145</v>
      </c>
      <c r="C170" s="29">
        <f>'3) Input geactiveerde inflatie'!D157</f>
        <v>210002.43268239172</v>
      </c>
      <c r="D170" s="10">
        <f t="shared" si="17"/>
        <v>105001.21634119586</v>
      </c>
      <c r="E170" s="39">
        <f>'3) Input geactiveerde inflatie'!E157</f>
        <v>22.5</v>
      </c>
      <c r="F170" s="51">
        <f>'3) Input geactiveerde inflatie'!F157</f>
        <v>2044</v>
      </c>
      <c r="G170" s="2"/>
      <c r="H170" s="53"/>
      <c r="I170" s="10">
        <f>IF(AND($F170&gt;I$10,$E170&gt;0),$D170/$E170,IF(I$10=$F170,$D170-SUM($G170:G170),0))</f>
        <v>4666.7207262753718</v>
      </c>
      <c r="J170" s="10">
        <f>IF(AND($F170&gt;J$10,$E170&gt;0),$D170/$E170,IF(J$10=$F170,$D170-SUM($G170:I170),0))</f>
        <v>4666.7207262753718</v>
      </c>
      <c r="K170" s="10">
        <f>IF(AND($F170&gt;K$10,$E170&gt;0),$D170/$E170,IF(K$10=$F170,$D170-SUM($G170:J170),0))</f>
        <v>4666.7207262753718</v>
      </c>
      <c r="L170" s="10">
        <f>IF(AND($F170&gt;L$10,$E170&gt;0),$D170/$E170,IF(L$10=$F170,$D170-SUM($G170:K170),0))</f>
        <v>4666.7207262753718</v>
      </c>
      <c r="M170" s="10">
        <f>IF(AND($F170&gt;M$10,$E170&gt;0),$D170/$E170,IF(M$10=$F170,$D170-SUM($G170:L170),0))</f>
        <v>4666.7207262753718</v>
      </c>
      <c r="N170" s="2"/>
      <c r="O170" s="10">
        <f>I170*PRODUCT($O$17:O$17)</f>
        <v>4708.7212128118499</v>
      </c>
      <c r="P170" s="10">
        <f>J170*PRODUCT($O$17:P$17)</f>
        <v>4751.0997037271554</v>
      </c>
      <c r="Q170" s="10">
        <f>K170*PRODUCT($O$17:Q$17)</f>
        <v>4793.8596010606998</v>
      </c>
      <c r="R170" s="10">
        <f>L170*PRODUCT($O$17:R$17)</f>
        <v>4837.0043374702445</v>
      </c>
      <c r="S170" s="10">
        <f>M170*PRODUCT($O$17:S$17)</f>
        <v>4880.5373765074764</v>
      </c>
      <c r="T170" s="2"/>
      <c r="U170" s="10">
        <f t="shared" si="16"/>
        <v>101237.50607545476</v>
      </c>
      <c r="V170" s="10">
        <f t="shared" si="18"/>
        <v>97397.543926406681</v>
      </c>
      <c r="W170" s="10">
        <f t="shared" si="18"/>
        <v>93480.262220683624</v>
      </c>
      <c r="X170" s="10">
        <f t="shared" si="18"/>
        <v>89484.580243199511</v>
      </c>
      <c r="Y170" s="10">
        <f t="shared" si="18"/>
        <v>85409.404088880823</v>
      </c>
    </row>
    <row r="171" spans="1:25" s="5" customFormat="1" x14ac:dyDescent="0.2">
      <c r="A171" s="2"/>
      <c r="B171" s="29">
        <f>'3) Input geactiveerde inflatie'!B158</f>
        <v>146</v>
      </c>
      <c r="C171" s="29">
        <f>'3) Input geactiveerde inflatie'!D158</f>
        <v>4114.4629492331951</v>
      </c>
      <c r="D171" s="10">
        <f t="shared" si="17"/>
        <v>2057.2314746165976</v>
      </c>
      <c r="E171" s="39">
        <f>'3) Input geactiveerde inflatie'!E158</f>
        <v>7.5</v>
      </c>
      <c r="F171" s="51">
        <f>'3) Input geactiveerde inflatie'!F158</f>
        <v>2029</v>
      </c>
      <c r="G171" s="2"/>
      <c r="H171" s="53"/>
      <c r="I171" s="10">
        <f>IF(AND($F171&gt;I$10,$E171&gt;0),$D171/$E171,IF(I$10=$F171,$D171-SUM($G171:G171),0))</f>
        <v>274.29752994887968</v>
      </c>
      <c r="J171" s="10">
        <f>IF(AND($F171&gt;J$10,$E171&gt;0),$D171/$E171,IF(J$10=$F171,$D171-SUM($G171:I171),0))</f>
        <v>274.29752994887968</v>
      </c>
      <c r="K171" s="10">
        <f>IF(AND($F171&gt;K$10,$E171&gt;0),$D171/$E171,IF(K$10=$F171,$D171-SUM($G171:J171),0))</f>
        <v>274.29752994887968</v>
      </c>
      <c r="L171" s="10">
        <f>IF(AND($F171&gt;L$10,$E171&gt;0),$D171/$E171,IF(L$10=$F171,$D171-SUM($G171:K171),0))</f>
        <v>274.29752994887968</v>
      </c>
      <c r="M171" s="10">
        <f>IF(AND($F171&gt;M$10,$E171&gt;0),$D171/$E171,IF(M$10=$F171,$D171-SUM($G171:L171),0))</f>
        <v>274.29752994887968</v>
      </c>
      <c r="N171" s="2"/>
      <c r="O171" s="10">
        <f>I171*PRODUCT($O$17:O$17)</f>
        <v>276.76620771841959</v>
      </c>
      <c r="P171" s="10">
        <f>J171*PRODUCT($O$17:P$17)</f>
        <v>279.2571035878853</v>
      </c>
      <c r="Q171" s="10">
        <f>K171*PRODUCT($O$17:Q$17)</f>
        <v>281.77041752017624</v>
      </c>
      <c r="R171" s="10">
        <f>L171*PRODUCT($O$17:R$17)</f>
        <v>284.3063512778578</v>
      </c>
      <c r="S171" s="10">
        <f>M171*PRODUCT($O$17:S$17)</f>
        <v>286.86510843935849</v>
      </c>
      <c r="T171" s="2"/>
      <c r="U171" s="10">
        <f t="shared" si="16"/>
        <v>1798.980350169727</v>
      </c>
      <c r="V171" s="10">
        <f t="shared" ref="V171:Y186" si="19">U171*P$17-P171</f>
        <v>1535.9140697333692</v>
      </c>
      <c r="W171" s="10">
        <f t="shared" si="19"/>
        <v>1267.966878840793</v>
      </c>
      <c r="X171" s="10">
        <f t="shared" si="19"/>
        <v>995.07222947250216</v>
      </c>
      <c r="Y171" s="10">
        <f t="shared" si="19"/>
        <v>717.16277109839598</v>
      </c>
    </row>
    <row r="172" spans="1:25" s="5" customFormat="1" x14ac:dyDescent="0.2">
      <c r="A172" s="2"/>
      <c r="B172" s="29">
        <f>'3) Input geactiveerde inflatie'!B159</f>
        <v>147</v>
      </c>
      <c r="C172" s="29">
        <f>'3) Input geactiveerde inflatie'!D159</f>
        <v>304018.96782458376</v>
      </c>
      <c r="D172" s="10">
        <f t="shared" si="17"/>
        <v>152009.48391229188</v>
      </c>
      <c r="E172" s="39">
        <f>'3) Input geactiveerde inflatie'!E159</f>
        <v>33.5</v>
      </c>
      <c r="F172" s="51">
        <f>'3) Input geactiveerde inflatie'!F159</f>
        <v>2055</v>
      </c>
      <c r="G172" s="2"/>
      <c r="H172" s="53"/>
      <c r="I172" s="10">
        <f>IF(AND($F172&gt;I$10,$E172&gt;0),$D172/$E172,IF(I$10=$F172,$D172-SUM($G172:G172),0))</f>
        <v>4537.5965346952798</v>
      </c>
      <c r="J172" s="10">
        <f>IF(AND($F172&gt;J$10,$E172&gt;0),$D172/$E172,IF(J$10=$F172,$D172-SUM($G172:I172),0))</f>
        <v>4537.5965346952798</v>
      </c>
      <c r="K172" s="10">
        <f>IF(AND($F172&gt;K$10,$E172&gt;0),$D172/$E172,IF(K$10=$F172,$D172-SUM($G172:J172),0))</f>
        <v>4537.5965346952798</v>
      </c>
      <c r="L172" s="10">
        <f>IF(AND($F172&gt;L$10,$E172&gt;0),$D172/$E172,IF(L$10=$F172,$D172-SUM($G172:K172),0))</f>
        <v>4537.5965346952798</v>
      </c>
      <c r="M172" s="10">
        <f>IF(AND($F172&gt;M$10,$E172&gt;0),$D172/$E172,IF(M$10=$F172,$D172-SUM($G172:L172),0))</f>
        <v>4537.5965346952798</v>
      </c>
      <c r="N172" s="2"/>
      <c r="O172" s="10">
        <f>I172*PRODUCT($O$17:O$17)</f>
        <v>4578.4349035075365</v>
      </c>
      <c r="P172" s="10">
        <f>J172*PRODUCT($O$17:P$17)</f>
        <v>4619.6408176391042</v>
      </c>
      <c r="Q172" s="10">
        <f>K172*PRODUCT($O$17:Q$17)</f>
        <v>4661.2175849978557</v>
      </c>
      <c r="R172" s="10">
        <f>L172*PRODUCT($O$17:R$17)</f>
        <v>4703.1685432628356</v>
      </c>
      <c r="S172" s="10">
        <f>M172*PRODUCT($O$17:S$17)</f>
        <v>4745.4970601522009</v>
      </c>
      <c r="T172" s="2"/>
      <c r="U172" s="10">
        <f t="shared" si="16"/>
        <v>148799.13436399496</v>
      </c>
      <c r="V172" s="10">
        <f t="shared" si="19"/>
        <v>145518.6857556318</v>
      </c>
      <c r="W172" s="10">
        <f t="shared" si="19"/>
        <v>142167.13634243462</v>
      </c>
      <c r="X172" s="10">
        <f t="shared" si="19"/>
        <v>138743.47202625367</v>
      </c>
      <c r="Y172" s="10">
        <f t="shared" si="19"/>
        <v>135246.66621433775</v>
      </c>
    </row>
    <row r="173" spans="1:25" s="5" customFormat="1" x14ac:dyDescent="0.2">
      <c r="A173" s="2"/>
      <c r="B173" s="29">
        <f>'3) Input geactiveerde inflatie'!B160</f>
        <v>148</v>
      </c>
      <c r="C173" s="29">
        <f>'3) Input geactiveerde inflatie'!D160</f>
        <v>309877.70185457659</v>
      </c>
      <c r="D173" s="10">
        <f t="shared" si="17"/>
        <v>154938.85092728829</v>
      </c>
      <c r="E173" s="39">
        <f>'3) Input geactiveerde inflatie'!E160</f>
        <v>23.5</v>
      </c>
      <c r="F173" s="51">
        <f>'3) Input geactiveerde inflatie'!F160</f>
        <v>2045</v>
      </c>
      <c r="G173" s="2"/>
      <c r="H173" s="53"/>
      <c r="I173" s="10">
        <f>IF(AND($F173&gt;I$10,$E173&gt;0),$D173/$E173,IF(I$10=$F173,$D173-SUM($G173:G173),0))</f>
        <v>6593.1425926505653</v>
      </c>
      <c r="J173" s="10">
        <f>IF(AND($F173&gt;J$10,$E173&gt;0),$D173/$E173,IF(J$10=$F173,$D173-SUM($G173:I173),0))</f>
        <v>6593.1425926505653</v>
      </c>
      <c r="K173" s="10">
        <f>IF(AND($F173&gt;K$10,$E173&gt;0),$D173/$E173,IF(K$10=$F173,$D173-SUM($G173:J173),0))</f>
        <v>6593.1425926505653</v>
      </c>
      <c r="L173" s="10">
        <f>IF(AND($F173&gt;L$10,$E173&gt;0),$D173/$E173,IF(L$10=$F173,$D173-SUM($G173:K173),0))</f>
        <v>6593.1425926505653</v>
      </c>
      <c r="M173" s="10">
        <f>IF(AND($F173&gt;M$10,$E173&gt;0),$D173/$E173,IF(M$10=$F173,$D173-SUM($G173:L173),0))</f>
        <v>6593.1425926505653</v>
      </c>
      <c r="N173" s="2"/>
      <c r="O173" s="10">
        <f>I173*PRODUCT($O$17:O$17)</f>
        <v>6652.48087598442</v>
      </c>
      <c r="P173" s="10">
        <f>J173*PRODUCT($O$17:P$17)</f>
        <v>6712.3532038682788</v>
      </c>
      <c r="Q173" s="10">
        <f>K173*PRODUCT($O$17:Q$17)</f>
        <v>6772.7643827030925</v>
      </c>
      <c r="R173" s="10">
        <f>L173*PRODUCT($O$17:R$17)</f>
        <v>6833.7192621474187</v>
      </c>
      <c r="S173" s="10">
        <f>M173*PRODUCT($O$17:S$17)</f>
        <v>6895.2227355067453</v>
      </c>
      <c r="T173" s="2"/>
      <c r="U173" s="10">
        <f t="shared" si="16"/>
        <v>149680.81970964946</v>
      </c>
      <c r="V173" s="10">
        <f t="shared" si="19"/>
        <v>144315.59388316798</v>
      </c>
      <c r="W173" s="10">
        <f t="shared" si="19"/>
        <v>138841.66984541339</v>
      </c>
      <c r="X173" s="10">
        <f t="shared" si="19"/>
        <v>133257.52561187468</v>
      </c>
      <c r="Y173" s="10">
        <f t="shared" si="19"/>
        <v>127561.62060687479</v>
      </c>
    </row>
    <row r="174" spans="1:25" s="5" customFormat="1" x14ac:dyDescent="0.2">
      <c r="A174" s="2"/>
      <c r="B174" s="29">
        <f>'3) Input geactiveerde inflatie'!B161</f>
        <v>149</v>
      </c>
      <c r="C174" s="29">
        <f>'3) Input geactiveerde inflatie'!D161</f>
        <v>-3346.1873083692753</v>
      </c>
      <c r="D174" s="10">
        <f t="shared" si="17"/>
        <v>-1673.0936541846377</v>
      </c>
      <c r="E174" s="39">
        <f>'3) Input geactiveerde inflatie'!E161</f>
        <v>8.5</v>
      </c>
      <c r="F174" s="51">
        <f>'3) Input geactiveerde inflatie'!F161</f>
        <v>2030</v>
      </c>
      <c r="G174" s="2"/>
      <c r="H174" s="53"/>
      <c r="I174" s="10">
        <f>IF(AND($F174&gt;I$10,$E174&gt;0),$D174/$E174,IF(I$10=$F174,$D174-SUM($G174:G174),0))</f>
        <v>-196.83454755113385</v>
      </c>
      <c r="J174" s="10">
        <f>IF(AND($F174&gt;J$10,$E174&gt;0),$D174/$E174,IF(J$10=$F174,$D174-SUM($G174:I174),0))</f>
        <v>-196.83454755113385</v>
      </c>
      <c r="K174" s="10">
        <f>IF(AND($F174&gt;K$10,$E174&gt;0),$D174/$E174,IF(K$10=$F174,$D174-SUM($G174:J174),0))</f>
        <v>-196.83454755113385</v>
      </c>
      <c r="L174" s="10">
        <f>IF(AND($F174&gt;L$10,$E174&gt;0),$D174/$E174,IF(L$10=$F174,$D174-SUM($G174:K174),0))</f>
        <v>-196.83454755113385</v>
      </c>
      <c r="M174" s="10">
        <f>IF(AND($F174&gt;M$10,$E174&gt;0),$D174/$E174,IF(M$10=$F174,$D174-SUM($G174:L174),0))</f>
        <v>-196.83454755113385</v>
      </c>
      <c r="N174" s="2"/>
      <c r="O174" s="10">
        <f>I174*PRODUCT($O$17:O$17)</f>
        <v>-198.60605847909403</v>
      </c>
      <c r="P174" s="10">
        <f>J174*PRODUCT($O$17:P$17)</f>
        <v>-200.39351300540585</v>
      </c>
      <c r="Q174" s="10">
        <f>K174*PRODUCT($O$17:Q$17)</f>
        <v>-202.19705462245449</v>
      </c>
      <c r="R174" s="10">
        <f>L174*PRODUCT($O$17:R$17)</f>
        <v>-204.01682811405655</v>
      </c>
      <c r="S174" s="10">
        <f>M174*PRODUCT($O$17:S$17)</f>
        <v>-205.85297956708303</v>
      </c>
      <c r="T174" s="2"/>
      <c r="U174" s="10">
        <f t="shared" si="16"/>
        <v>-1489.5454385932053</v>
      </c>
      <c r="V174" s="10">
        <f t="shared" si="19"/>
        <v>-1302.5578345351382</v>
      </c>
      <c r="W174" s="10">
        <f t="shared" si="19"/>
        <v>-1112.0838004234997</v>
      </c>
      <c r="X174" s="10">
        <f t="shared" si="19"/>
        <v>-918.07572651325449</v>
      </c>
      <c r="Y174" s="10">
        <f t="shared" si="19"/>
        <v>-720.48542848479065</v>
      </c>
    </row>
    <row r="175" spans="1:25" s="5" customFormat="1" x14ac:dyDescent="0.2">
      <c r="A175" s="2"/>
      <c r="B175" s="29">
        <f>'3) Input geactiveerde inflatie'!B162</f>
        <v>150</v>
      </c>
      <c r="C175" s="29">
        <f>'3) Input geactiveerde inflatie'!D162</f>
        <v>3.7501503091135326E-14</v>
      </c>
      <c r="D175" s="10">
        <f t="shared" si="17"/>
        <v>1.8750751545567663E-14</v>
      </c>
      <c r="E175" s="39">
        <f>'3) Input geactiveerde inflatie'!E162</f>
        <v>0</v>
      </c>
      <c r="F175" s="51">
        <f>'3) Input geactiveerde inflatie'!F162</f>
        <v>2015</v>
      </c>
      <c r="G175" s="2"/>
      <c r="H175" s="53"/>
      <c r="I175" s="10">
        <f>IF(AND($F175&gt;I$10,$E175&gt;0),$D175/$E175,IF(I$10=$F175,$D175-SUM($G175:G175),0))</f>
        <v>0</v>
      </c>
      <c r="J175" s="10">
        <f>IF(AND($F175&gt;J$10,$E175&gt;0),$D175/$E175,IF(J$10=$F175,$D175-SUM($G175:I175),0))</f>
        <v>0</v>
      </c>
      <c r="K175" s="10">
        <f>IF(AND($F175&gt;K$10,$E175&gt;0),$D175/$E175,IF(K$10=$F175,$D175-SUM($G175:J175),0))</f>
        <v>0</v>
      </c>
      <c r="L175" s="10">
        <f>IF(AND($F175&gt;L$10,$E175&gt;0),$D175/$E175,IF(L$10=$F175,$D175-SUM($G175:K175),0))</f>
        <v>0</v>
      </c>
      <c r="M175" s="10">
        <f>IF(AND($F175&gt;M$10,$E175&gt;0),$D175/$E175,IF(M$10=$F175,$D175-SUM($G175:L175),0))</f>
        <v>0</v>
      </c>
      <c r="N175" s="2"/>
      <c r="O175" s="10">
        <f>I175*PRODUCT($O$17:O$17)</f>
        <v>0</v>
      </c>
      <c r="P175" s="10">
        <f>J175*PRODUCT($O$17:P$17)</f>
        <v>0</v>
      </c>
      <c r="Q175" s="10">
        <f>K175*PRODUCT($O$17:Q$17)</f>
        <v>0</v>
      </c>
      <c r="R175" s="10">
        <f>L175*PRODUCT($O$17:R$17)</f>
        <v>0</v>
      </c>
      <c r="S175" s="10">
        <f>M175*PRODUCT($O$17:S$17)</f>
        <v>0</v>
      </c>
      <c r="T175" s="2"/>
      <c r="U175" s="10">
        <f t="shared" si="16"/>
        <v>1.8919508309477769E-14</v>
      </c>
      <c r="V175" s="10">
        <f t="shared" si="19"/>
        <v>1.9089783884263066E-14</v>
      </c>
      <c r="W175" s="10">
        <f t="shared" si="19"/>
        <v>1.9261591939221431E-14</v>
      </c>
      <c r="X175" s="10">
        <f t="shared" si="19"/>
        <v>1.9434946266674421E-14</v>
      </c>
      <c r="Y175" s="10">
        <f t="shared" si="19"/>
        <v>1.9609860783074489E-14</v>
      </c>
    </row>
    <row r="176" spans="1:25" s="5" customFormat="1" x14ac:dyDescent="0.2">
      <c r="A176" s="2"/>
      <c r="B176" s="29">
        <f>'3) Input geactiveerde inflatie'!B163</f>
        <v>151</v>
      </c>
      <c r="C176" s="29">
        <f>'3) Input geactiveerde inflatie'!D163</f>
        <v>-1.6334637221820765E-12</v>
      </c>
      <c r="D176" s="10">
        <f t="shared" si="17"/>
        <v>-8.1673186109103824E-13</v>
      </c>
      <c r="E176" s="39">
        <f>'3) Input geactiveerde inflatie'!E163</f>
        <v>0</v>
      </c>
      <c r="F176" s="51">
        <f>'3) Input geactiveerde inflatie'!F163</f>
        <v>2011</v>
      </c>
      <c r="G176" s="2"/>
      <c r="H176" s="53"/>
      <c r="I176" s="10">
        <f>IF(AND($F176&gt;I$10,$E176&gt;0),$D176/$E176,IF(I$10=$F176,$D176-SUM($G176:G176),0))</f>
        <v>0</v>
      </c>
      <c r="J176" s="10">
        <f>IF(AND($F176&gt;J$10,$E176&gt;0),$D176/$E176,IF(J$10=$F176,$D176-SUM($G176:I176),0))</f>
        <v>0</v>
      </c>
      <c r="K176" s="10">
        <f>IF(AND($F176&gt;K$10,$E176&gt;0),$D176/$E176,IF(K$10=$F176,$D176-SUM($G176:J176),0))</f>
        <v>0</v>
      </c>
      <c r="L176" s="10">
        <f>IF(AND($F176&gt;L$10,$E176&gt;0),$D176/$E176,IF(L$10=$F176,$D176-SUM($G176:K176),0))</f>
        <v>0</v>
      </c>
      <c r="M176" s="10">
        <f>IF(AND($F176&gt;M$10,$E176&gt;0),$D176/$E176,IF(M$10=$F176,$D176-SUM($G176:L176),0))</f>
        <v>0</v>
      </c>
      <c r="N176" s="2"/>
      <c r="O176" s="10">
        <f>I176*PRODUCT($O$17:O$17)</f>
        <v>0</v>
      </c>
      <c r="P176" s="10">
        <f>J176*PRODUCT($O$17:P$17)</f>
        <v>0</v>
      </c>
      <c r="Q176" s="10">
        <f>K176*PRODUCT($O$17:Q$17)</f>
        <v>0</v>
      </c>
      <c r="R176" s="10">
        <f>L176*PRODUCT($O$17:R$17)</f>
        <v>0</v>
      </c>
      <c r="S176" s="10">
        <f>M176*PRODUCT($O$17:S$17)</f>
        <v>0</v>
      </c>
      <c r="T176" s="2"/>
      <c r="U176" s="10">
        <f t="shared" si="16"/>
        <v>-8.2408244784085752E-13</v>
      </c>
      <c r="V176" s="10">
        <f t="shared" si="19"/>
        <v>-8.3149918987142511E-13</v>
      </c>
      <c r="W176" s="10">
        <f t="shared" si="19"/>
        <v>-8.3898268258026784E-13</v>
      </c>
      <c r="X176" s="10">
        <f t="shared" si="19"/>
        <v>-8.4653352672349012E-13</v>
      </c>
      <c r="Y176" s="10">
        <f t="shared" si="19"/>
        <v>-8.5415232846400146E-13</v>
      </c>
    </row>
    <row r="177" spans="1:25" s="5" customFormat="1" x14ac:dyDescent="0.2">
      <c r="A177" s="2"/>
      <c r="B177" s="29">
        <f>'3) Input geactiveerde inflatie'!B164</f>
        <v>152</v>
      </c>
      <c r="C177" s="29">
        <f>'3) Input geactiveerde inflatie'!D164</f>
        <v>297007.78032690706</v>
      </c>
      <c r="D177" s="10">
        <f t="shared" si="17"/>
        <v>148503.89016345353</v>
      </c>
      <c r="E177" s="39">
        <f>'3) Input geactiveerde inflatie'!E164</f>
        <v>34.5</v>
      </c>
      <c r="F177" s="51">
        <f>'3) Input geactiveerde inflatie'!F164</f>
        <v>2056</v>
      </c>
      <c r="G177" s="2"/>
      <c r="H177" s="53"/>
      <c r="I177" s="10">
        <f>IF(AND($F177&gt;I$10,$E177&gt;0),$D177/$E177,IF(I$10=$F177,$D177-SUM($G177:G177),0))</f>
        <v>4304.4605844479283</v>
      </c>
      <c r="J177" s="10">
        <f>IF(AND($F177&gt;J$10,$E177&gt;0),$D177/$E177,IF(J$10=$F177,$D177-SUM($G177:I177),0))</f>
        <v>4304.4605844479283</v>
      </c>
      <c r="K177" s="10">
        <f>IF(AND($F177&gt;K$10,$E177&gt;0),$D177/$E177,IF(K$10=$F177,$D177-SUM($G177:J177),0))</f>
        <v>4304.4605844479283</v>
      </c>
      <c r="L177" s="10">
        <f>IF(AND($F177&gt;L$10,$E177&gt;0),$D177/$E177,IF(L$10=$F177,$D177-SUM($G177:K177),0))</f>
        <v>4304.4605844479283</v>
      </c>
      <c r="M177" s="10">
        <f>IF(AND($F177&gt;M$10,$E177&gt;0),$D177/$E177,IF(M$10=$F177,$D177-SUM($G177:L177),0))</f>
        <v>4304.4605844479283</v>
      </c>
      <c r="N177" s="2"/>
      <c r="O177" s="10">
        <f>I177*PRODUCT($O$17:O$17)</f>
        <v>4343.200729707959</v>
      </c>
      <c r="P177" s="10">
        <f>J177*PRODUCT($O$17:P$17)</f>
        <v>4382.2895362753306</v>
      </c>
      <c r="Q177" s="10">
        <f>K177*PRODUCT($O$17:Q$17)</f>
        <v>4421.7301421018074</v>
      </c>
      <c r="R177" s="10">
        <f>L177*PRODUCT($O$17:R$17)</f>
        <v>4461.5257133807236</v>
      </c>
      <c r="S177" s="10">
        <f>M177*PRODUCT($O$17:S$17)</f>
        <v>4501.6794448011497</v>
      </c>
      <c r="T177" s="2"/>
      <c r="U177" s="10">
        <f t="shared" si="16"/>
        <v>145497.22444521665</v>
      </c>
      <c r="V177" s="10">
        <f t="shared" si="19"/>
        <v>142424.40992894827</v>
      </c>
      <c r="W177" s="10">
        <f t="shared" si="19"/>
        <v>139284.49947620695</v>
      </c>
      <c r="X177" s="10">
        <f t="shared" si="19"/>
        <v>136076.53425811208</v>
      </c>
      <c r="Y177" s="10">
        <f t="shared" si="19"/>
        <v>132799.54362163393</v>
      </c>
    </row>
    <row r="178" spans="1:25" s="5" customFormat="1" x14ac:dyDescent="0.2">
      <c r="A178" s="2"/>
      <c r="B178" s="29">
        <f>'3) Input geactiveerde inflatie'!B165</f>
        <v>153</v>
      </c>
      <c r="C178" s="29">
        <f>'3) Input geactiveerde inflatie'!D165</f>
        <v>312065.64964745962</v>
      </c>
      <c r="D178" s="10">
        <f t="shared" si="17"/>
        <v>156032.82482372981</v>
      </c>
      <c r="E178" s="39">
        <f>'3) Input geactiveerde inflatie'!E165</f>
        <v>24.5</v>
      </c>
      <c r="F178" s="51">
        <f>'3) Input geactiveerde inflatie'!F165</f>
        <v>2046</v>
      </c>
      <c r="G178" s="2"/>
      <c r="H178" s="53"/>
      <c r="I178" s="10">
        <f>IF(AND($F178&gt;I$10,$E178&gt;0),$D178/$E178,IF(I$10=$F178,$D178-SUM($G178:G178),0))</f>
        <v>6368.6867274991755</v>
      </c>
      <c r="J178" s="10">
        <f>IF(AND($F178&gt;J$10,$E178&gt;0),$D178/$E178,IF(J$10=$F178,$D178-SUM($G178:I178),0))</f>
        <v>6368.6867274991755</v>
      </c>
      <c r="K178" s="10">
        <f>IF(AND($F178&gt;K$10,$E178&gt;0),$D178/$E178,IF(K$10=$F178,$D178-SUM($G178:J178),0))</f>
        <v>6368.6867274991755</v>
      </c>
      <c r="L178" s="10">
        <f>IF(AND($F178&gt;L$10,$E178&gt;0),$D178/$E178,IF(L$10=$F178,$D178-SUM($G178:K178),0))</f>
        <v>6368.6867274991755</v>
      </c>
      <c r="M178" s="10">
        <f>IF(AND($F178&gt;M$10,$E178&gt;0),$D178/$E178,IF(M$10=$F178,$D178-SUM($G178:L178),0))</f>
        <v>6368.6867274991755</v>
      </c>
      <c r="N178" s="2"/>
      <c r="O178" s="10">
        <f>I178*PRODUCT($O$17:O$17)</f>
        <v>6426.0049080466679</v>
      </c>
      <c r="P178" s="10">
        <f>J178*PRODUCT($O$17:P$17)</f>
        <v>6483.8389522190864</v>
      </c>
      <c r="Q178" s="10">
        <f>K178*PRODUCT($O$17:Q$17)</f>
        <v>6542.1935027890577</v>
      </c>
      <c r="R178" s="10">
        <f>L178*PRODUCT($O$17:R$17)</f>
        <v>6601.0732443141578</v>
      </c>
      <c r="S178" s="10">
        <f>M178*PRODUCT($O$17:S$17)</f>
        <v>6660.4829035129851</v>
      </c>
      <c r="T178" s="2"/>
      <c r="U178" s="10">
        <f t="shared" si="16"/>
        <v>151011.11533909669</v>
      </c>
      <c r="V178" s="10">
        <f t="shared" si="19"/>
        <v>145886.37642492948</v>
      </c>
      <c r="W178" s="10">
        <f t="shared" si="19"/>
        <v>140657.16030996479</v>
      </c>
      <c r="X178" s="10">
        <f t="shared" si="19"/>
        <v>135322.00150844033</v>
      </c>
      <c r="Y178" s="10">
        <f t="shared" si="19"/>
        <v>129879.41661850331</v>
      </c>
    </row>
    <row r="179" spans="1:25" s="5" customFormat="1" x14ac:dyDescent="0.2">
      <c r="A179" s="2"/>
      <c r="B179" s="29">
        <f>'3) Input geactiveerde inflatie'!B166</f>
        <v>154</v>
      </c>
      <c r="C179" s="29">
        <f>'3) Input geactiveerde inflatie'!D166</f>
        <v>-10673.176841215529</v>
      </c>
      <c r="D179" s="10">
        <f t="shared" si="17"/>
        <v>-5336.5884206077644</v>
      </c>
      <c r="E179" s="39">
        <f>'3) Input geactiveerde inflatie'!E166</f>
        <v>9.5</v>
      </c>
      <c r="F179" s="51">
        <f>'3) Input geactiveerde inflatie'!F166</f>
        <v>2031</v>
      </c>
      <c r="G179" s="2"/>
      <c r="H179" s="53"/>
      <c r="I179" s="10">
        <f>IF(AND($F179&gt;I$10,$E179&gt;0),$D179/$E179,IF(I$10=$F179,$D179-SUM($G179:G179),0))</f>
        <v>-561.74614953765945</v>
      </c>
      <c r="J179" s="10">
        <f>IF(AND($F179&gt;J$10,$E179&gt;0),$D179/$E179,IF(J$10=$F179,$D179-SUM($G179:I179),0))</f>
        <v>-561.74614953765945</v>
      </c>
      <c r="K179" s="10">
        <f>IF(AND($F179&gt;K$10,$E179&gt;0),$D179/$E179,IF(K$10=$F179,$D179-SUM($G179:J179),0))</f>
        <v>-561.74614953765945</v>
      </c>
      <c r="L179" s="10">
        <f>IF(AND($F179&gt;L$10,$E179&gt;0),$D179/$E179,IF(L$10=$F179,$D179-SUM($G179:K179),0))</f>
        <v>-561.74614953765945</v>
      </c>
      <c r="M179" s="10">
        <f>IF(AND($F179&gt;M$10,$E179&gt;0),$D179/$E179,IF(M$10=$F179,$D179-SUM($G179:L179),0))</f>
        <v>-561.74614953765945</v>
      </c>
      <c r="N179" s="2"/>
      <c r="O179" s="10">
        <f>I179*PRODUCT($O$17:O$17)</f>
        <v>-566.8018648834983</v>
      </c>
      <c r="P179" s="10">
        <f>J179*PRODUCT($O$17:P$17)</f>
        <v>-571.90308166744978</v>
      </c>
      <c r="Q179" s="10">
        <f>K179*PRODUCT($O$17:Q$17)</f>
        <v>-577.05020940245674</v>
      </c>
      <c r="R179" s="10">
        <f>L179*PRODUCT($O$17:R$17)</f>
        <v>-582.24366128707868</v>
      </c>
      <c r="S179" s="10">
        <f>M179*PRODUCT($O$17:S$17)</f>
        <v>-587.48385423866239</v>
      </c>
      <c r="T179" s="2"/>
      <c r="U179" s="10">
        <f t="shared" si="16"/>
        <v>-4817.8158515097348</v>
      </c>
      <c r="V179" s="10">
        <f t="shared" si="19"/>
        <v>-4289.2731125058726</v>
      </c>
      <c r="W179" s="10">
        <f t="shared" si="19"/>
        <v>-3750.8263611159682</v>
      </c>
      <c r="X179" s="10">
        <f t="shared" si="19"/>
        <v>-3202.3401370789329</v>
      </c>
      <c r="Y179" s="10">
        <f t="shared" si="19"/>
        <v>-2643.6773440739807</v>
      </c>
    </row>
    <row r="180" spans="1:25" s="5" customFormat="1" x14ac:dyDescent="0.2">
      <c r="A180" s="2"/>
      <c r="B180" s="29">
        <f>'3) Input geactiveerde inflatie'!B167</f>
        <v>155</v>
      </c>
      <c r="C180" s="29">
        <f>'3) Input geactiveerde inflatie'!D167</f>
        <v>4.291530304583454E-12</v>
      </c>
      <c r="D180" s="10">
        <f t="shared" si="17"/>
        <v>2.145765152291727E-12</v>
      </c>
      <c r="E180" s="39">
        <f>'3) Input geactiveerde inflatie'!E167</f>
        <v>0</v>
      </c>
      <c r="F180" s="51">
        <f>'3) Input geactiveerde inflatie'!F167</f>
        <v>2011</v>
      </c>
      <c r="G180" s="2"/>
      <c r="H180" s="53"/>
      <c r="I180" s="10">
        <f>IF(AND($F180&gt;I$10,$E180&gt;0),$D180/$E180,IF(I$10=$F180,$D180-SUM($G180:G180),0))</f>
        <v>0</v>
      </c>
      <c r="J180" s="10">
        <f>IF(AND($F180&gt;J$10,$E180&gt;0),$D180/$E180,IF(J$10=$F180,$D180-SUM($G180:I180),0))</f>
        <v>0</v>
      </c>
      <c r="K180" s="10">
        <f>IF(AND($F180&gt;K$10,$E180&gt;0),$D180/$E180,IF(K$10=$F180,$D180-SUM($G180:J180),0))</f>
        <v>0</v>
      </c>
      <c r="L180" s="10">
        <f>IF(AND($F180&gt;L$10,$E180&gt;0),$D180/$E180,IF(L$10=$F180,$D180-SUM($G180:K180),0))</f>
        <v>0</v>
      </c>
      <c r="M180" s="10">
        <f>IF(AND($F180&gt;M$10,$E180&gt;0),$D180/$E180,IF(M$10=$F180,$D180-SUM($G180:L180),0))</f>
        <v>0</v>
      </c>
      <c r="N180" s="2"/>
      <c r="O180" s="10">
        <f>I180*PRODUCT($O$17:O$17)</f>
        <v>0</v>
      </c>
      <c r="P180" s="10">
        <f>J180*PRODUCT($O$17:P$17)</f>
        <v>0</v>
      </c>
      <c r="Q180" s="10">
        <f>K180*PRODUCT($O$17:Q$17)</f>
        <v>0</v>
      </c>
      <c r="R180" s="10">
        <f>L180*PRODUCT($O$17:R$17)</f>
        <v>0</v>
      </c>
      <c r="S180" s="10">
        <f>M180*PRODUCT($O$17:S$17)</f>
        <v>0</v>
      </c>
      <c r="T180" s="2"/>
      <c r="U180" s="10">
        <f t="shared" si="16"/>
        <v>2.1650770386623521E-12</v>
      </c>
      <c r="V180" s="10">
        <f t="shared" si="19"/>
        <v>2.184562732010313E-12</v>
      </c>
      <c r="W180" s="10">
        <f t="shared" si="19"/>
        <v>2.2042237965984054E-12</v>
      </c>
      <c r="X180" s="10">
        <f t="shared" si="19"/>
        <v>2.2240618107677909E-12</v>
      </c>
      <c r="Y180" s="10">
        <f t="shared" si="19"/>
        <v>2.2440783670647006E-12</v>
      </c>
    </row>
    <row r="181" spans="1:25" s="5" customFormat="1" x14ac:dyDescent="0.2">
      <c r="A181" s="2"/>
      <c r="B181" s="29">
        <f>'3) Input geactiveerde inflatie'!B168</f>
        <v>156</v>
      </c>
      <c r="C181" s="29">
        <f>'3) Input geactiveerde inflatie'!D168</f>
        <v>312551.83739236579</v>
      </c>
      <c r="D181" s="10">
        <f t="shared" si="17"/>
        <v>156275.9186961829</v>
      </c>
      <c r="E181" s="39">
        <f>'3) Input geactiveerde inflatie'!E168</f>
        <v>35.5</v>
      </c>
      <c r="F181" s="51">
        <f>'3) Input geactiveerde inflatie'!F168</f>
        <v>2057</v>
      </c>
      <c r="G181" s="2"/>
      <c r="H181" s="53"/>
      <c r="I181" s="10">
        <f>IF(AND($F181&gt;I$10,$E181&gt;0),$D181/$E181,IF(I$10=$F181,$D181-SUM($G181:G181),0))</f>
        <v>4402.1385548220533</v>
      </c>
      <c r="J181" s="10">
        <f>IF(AND($F181&gt;J$10,$E181&gt;0),$D181/$E181,IF(J$10=$F181,$D181-SUM($G181:I181),0))</f>
        <v>4402.1385548220533</v>
      </c>
      <c r="K181" s="10">
        <f>IF(AND($F181&gt;K$10,$E181&gt;0),$D181/$E181,IF(K$10=$F181,$D181-SUM($G181:J181),0))</f>
        <v>4402.1385548220533</v>
      </c>
      <c r="L181" s="10">
        <f>IF(AND($F181&gt;L$10,$E181&gt;0),$D181/$E181,IF(L$10=$F181,$D181-SUM($G181:K181),0))</f>
        <v>4402.1385548220533</v>
      </c>
      <c r="M181" s="10">
        <f>IF(AND($F181&gt;M$10,$E181&gt;0),$D181/$E181,IF(M$10=$F181,$D181-SUM($G181:L181),0))</f>
        <v>4402.1385548220533</v>
      </c>
      <c r="N181" s="2"/>
      <c r="O181" s="10">
        <f>I181*PRODUCT($O$17:O$17)</f>
        <v>4441.7578018154509</v>
      </c>
      <c r="P181" s="10">
        <f>J181*PRODUCT($O$17:P$17)</f>
        <v>4481.7336220317902</v>
      </c>
      <c r="Q181" s="10">
        <f>K181*PRODUCT($O$17:Q$17)</f>
        <v>4522.069224630075</v>
      </c>
      <c r="R181" s="10">
        <f>L181*PRODUCT($O$17:R$17)</f>
        <v>4562.7678476517449</v>
      </c>
      <c r="S181" s="10">
        <f>M181*PRODUCT($O$17:S$17)</f>
        <v>4603.8327582806105</v>
      </c>
      <c r="T181" s="2"/>
      <c r="U181" s="10">
        <f t="shared" si="16"/>
        <v>153240.64416263308</v>
      </c>
      <c r="V181" s="10">
        <f t="shared" si="19"/>
        <v>150138.07633806497</v>
      </c>
      <c r="W181" s="10">
        <f t="shared" si="19"/>
        <v>146967.24980047747</v>
      </c>
      <c r="X181" s="10">
        <f t="shared" si="19"/>
        <v>143727.18720103003</v>
      </c>
      <c r="Y181" s="10">
        <f t="shared" si="19"/>
        <v>140416.89912755866</v>
      </c>
    </row>
    <row r="182" spans="1:25" s="5" customFormat="1" x14ac:dyDescent="0.2">
      <c r="A182" s="2"/>
      <c r="B182" s="29">
        <f>'3) Input geactiveerde inflatie'!B169</f>
        <v>157</v>
      </c>
      <c r="C182" s="29">
        <f>'3) Input geactiveerde inflatie'!D169</f>
        <v>224302.41795807797</v>
      </c>
      <c r="D182" s="10">
        <f t="shared" si="17"/>
        <v>112151.20897903899</v>
      </c>
      <c r="E182" s="39">
        <f>'3) Input geactiveerde inflatie'!E169</f>
        <v>25.5</v>
      </c>
      <c r="F182" s="51">
        <f>'3) Input geactiveerde inflatie'!F169</f>
        <v>2047</v>
      </c>
      <c r="G182" s="2"/>
      <c r="H182" s="53"/>
      <c r="I182" s="10">
        <f>IF(AND($F182&gt;I$10,$E182&gt;0),$D182/$E182,IF(I$10=$F182,$D182-SUM($G182:G182),0))</f>
        <v>4398.0866266289795</v>
      </c>
      <c r="J182" s="10">
        <f>IF(AND($F182&gt;J$10,$E182&gt;0),$D182/$E182,IF(J$10=$F182,$D182-SUM($G182:I182),0))</f>
        <v>4398.0866266289795</v>
      </c>
      <c r="K182" s="10">
        <f>IF(AND($F182&gt;K$10,$E182&gt;0),$D182/$E182,IF(K$10=$F182,$D182-SUM($G182:J182),0))</f>
        <v>4398.0866266289795</v>
      </c>
      <c r="L182" s="10">
        <f>IF(AND($F182&gt;L$10,$E182&gt;0),$D182/$E182,IF(L$10=$F182,$D182-SUM($G182:K182),0))</f>
        <v>4398.0866266289795</v>
      </c>
      <c r="M182" s="10">
        <f>IF(AND($F182&gt;M$10,$E182&gt;0),$D182/$E182,IF(M$10=$F182,$D182-SUM($G182:L182),0))</f>
        <v>4398.0866266289795</v>
      </c>
      <c r="N182" s="2"/>
      <c r="O182" s="10">
        <f>I182*PRODUCT($O$17:O$17)</f>
        <v>4437.6694062686402</v>
      </c>
      <c r="P182" s="10">
        <f>J182*PRODUCT($O$17:P$17)</f>
        <v>4477.6084309250573</v>
      </c>
      <c r="Q182" s="10">
        <f>K182*PRODUCT($O$17:Q$17)</f>
        <v>4517.9069068033823</v>
      </c>
      <c r="R182" s="10">
        <f>L182*PRODUCT($O$17:R$17)</f>
        <v>4558.5680689646115</v>
      </c>
      <c r="S182" s="10">
        <f>M182*PRODUCT($O$17:S$17)</f>
        <v>4599.5951815852932</v>
      </c>
      <c r="T182" s="2"/>
      <c r="U182" s="10">
        <f t="shared" si="16"/>
        <v>108722.90045358168</v>
      </c>
      <c r="V182" s="10">
        <f t="shared" si="19"/>
        <v>105223.79812673884</v>
      </c>
      <c r="W182" s="10">
        <f t="shared" si="19"/>
        <v>101652.90540307609</v>
      </c>
      <c r="X182" s="10">
        <f t="shared" si="19"/>
        <v>98009.213482739156</v>
      </c>
      <c r="Y182" s="10">
        <f t="shared" si="19"/>
        <v>94291.701222498508</v>
      </c>
    </row>
    <row r="183" spans="1:25" s="5" customFormat="1" x14ac:dyDescent="0.2">
      <c r="A183" s="2"/>
      <c r="B183" s="29">
        <f>'3) Input geactiveerde inflatie'!B170</f>
        <v>158</v>
      </c>
      <c r="C183" s="29">
        <f>'3) Input geactiveerde inflatie'!D170</f>
        <v>4541.8306308960164</v>
      </c>
      <c r="D183" s="10">
        <f t="shared" si="17"/>
        <v>2270.9153154480082</v>
      </c>
      <c r="E183" s="39">
        <f>'3) Input geactiveerde inflatie'!E170</f>
        <v>10.5</v>
      </c>
      <c r="F183" s="51">
        <f>'3) Input geactiveerde inflatie'!F170</f>
        <v>2032</v>
      </c>
      <c r="G183" s="2"/>
      <c r="H183" s="53"/>
      <c r="I183" s="10">
        <f>IF(AND($F183&gt;I$10,$E183&gt;0),$D183/$E183,IF(I$10=$F183,$D183-SUM($G183:G183),0))</f>
        <v>216.2776490902865</v>
      </c>
      <c r="J183" s="10">
        <f>IF(AND($F183&gt;J$10,$E183&gt;0),$D183/$E183,IF(J$10=$F183,$D183-SUM($G183:I183),0))</f>
        <v>216.2776490902865</v>
      </c>
      <c r="K183" s="10">
        <f>IF(AND($F183&gt;K$10,$E183&gt;0),$D183/$E183,IF(K$10=$F183,$D183-SUM($G183:J183),0))</f>
        <v>216.2776490902865</v>
      </c>
      <c r="L183" s="10">
        <f>IF(AND($F183&gt;L$10,$E183&gt;0),$D183/$E183,IF(L$10=$F183,$D183-SUM($G183:K183),0))</f>
        <v>216.2776490902865</v>
      </c>
      <c r="M183" s="10">
        <f>IF(AND($F183&gt;M$10,$E183&gt;0),$D183/$E183,IF(M$10=$F183,$D183-SUM($G183:L183),0))</f>
        <v>216.2776490902865</v>
      </c>
      <c r="N183" s="2"/>
      <c r="O183" s="10">
        <f>I183*PRODUCT($O$17:O$17)</f>
        <v>218.22414793209907</v>
      </c>
      <c r="P183" s="10">
        <f>J183*PRODUCT($O$17:P$17)</f>
        <v>220.18816526348792</v>
      </c>
      <c r="Q183" s="10">
        <f>K183*PRODUCT($O$17:Q$17)</f>
        <v>222.16985875085928</v>
      </c>
      <c r="R183" s="10">
        <f>L183*PRODUCT($O$17:R$17)</f>
        <v>224.16938747961697</v>
      </c>
      <c r="S183" s="10">
        <f>M183*PRODUCT($O$17:S$17)</f>
        <v>226.18691196693351</v>
      </c>
      <c r="T183" s="2"/>
      <c r="U183" s="10">
        <f t="shared" si="16"/>
        <v>2073.1294053549409</v>
      </c>
      <c r="V183" s="10">
        <f t="shared" si="19"/>
        <v>1871.5994047396471</v>
      </c>
      <c r="W183" s="10">
        <f t="shared" si="19"/>
        <v>1666.2739406314445</v>
      </c>
      <c r="X183" s="10">
        <f t="shared" si="19"/>
        <v>1457.1010186175104</v>
      </c>
      <c r="Y183" s="10">
        <f t="shared" si="19"/>
        <v>1244.0280158181345</v>
      </c>
    </row>
    <row r="184" spans="1:25" s="5" customFormat="1" x14ac:dyDescent="0.2">
      <c r="A184" s="2"/>
      <c r="B184" s="29">
        <f>'3) Input geactiveerde inflatie'!B171</f>
        <v>159</v>
      </c>
      <c r="C184" s="29">
        <f>'3) Input geactiveerde inflatie'!D171</f>
        <v>1.3594028742588912E-11</v>
      </c>
      <c r="D184" s="10">
        <f t="shared" si="17"/>
        <v>6.7970143712944559E-12</v>
      </c>
      <c r="E184" s="39">
        <f>'3) Input geactiveerde inflatie'!E171</f>
        <v>0</v>
      </c>
      <c r="F184" s="51">
        <f>'3) Input geactiveerde inflatie'!F171</f>
        <v>2012</v>
      </c>
      <c r="G184" s="2"/>
      <c r="H184" s="53"/>
      <c r="I184" s="10">
        <f>IF(AND($F184&gt;I$10,$E184&gt;0),$D184/$E184,IF(I$10=$F184,$D184-SUM($G184:G184),0))</f>
        <v>0</v>
      </c>
      <c r="J184" s="10">
        <f>IF(AND($F184&gt;J$10,$E184&gt;0),$D184/$E184,IF(J$10=$F184,$D184-SUM($G184:I184),0))</f>
        <v>0</v>
      </c>
      <c r="K184" s="10">
        <f>IF(AND($F184&gt;K$10,$E184&gt;0),$D184/$E184,IF(K$10=$F184,$D184-SUM($G184:J184),0))</f>
        <v>0</v>
      </c>
      <c r="L184" s="10">
        <f>IF(AND($F184&gt;L$10,$E184&gt;0),$D184/$E184,IF(L$10=$F184,$D184-SUM($G184:K184),0))</f>
        <v>0</v>
      </c>
      <c r="M184" s="10">
        <f>IF(AND($F184&gt;M$10,$E184&gt;0),$D184/$E184,IF(M$10=$F184,$D184-SUM($G184:L184),0))</f>
        <v>0</v>
      </c>
      <c r="N184" s="2"/>
      <c r="O184" s="10">
        <f>I184*PRODUCT($O$17:O$17)</f>
        <v>0</v>
      </c>
      <c r="P184" s="10">
        <f>J184*PRODUCT($O$17:P$17)</f>
        <v>0</v>
      </c>
      <c r="Q184" s="10">
        <f>K184*PRODUCT($O$17:Q$17)</f>
        <v>0</v>
      </c>
      <c r="R184" s="10">
        <f>L184*PRODUCT($O$17:R$17)</f>
        <v>0</v>
      </c>
      <c r="S184" s="10">
        <f>M184*PRODUCT($O$17:S$17)</f>
        <v>0</v>
      </c>
      <c r="T184" s="2"/>
      <c r="U184" s="10">
        <f t="shared" si="16"/>
        <v>6.8581875006361052E-12</v>
      </c>
      <c r="V184" s="10">
        <f t="shared" si="19"/>
        <v>6.9199111881418296E-12</v>
      </c>
      <c r="W184" s="10">
        <f t="shared" si="19"/>
        <v>6.9821903888351054E-12</v>
      </c>
      <c r="X184" s="10">
        <f t="shared" si="19"/>
        <v>7.0450301023346207E-12</v>
      </c>
      <c r="Y184" s="10">
        <f t="shared" si="19"/>
        <v>7.1084353732556313E-12</v>
      </c>
    </row>
    <row r="185" spans="1:25" s="5" customFormat="1" x14ac:dyDescent="0.2">
      <c r="A185" s="2"/>
      <c r="B185" s="29">
        <f>'3) Input geactiveerde inflatie'!B172</f>
        <v>160</v>
      </c>
      <c r="C185" s="29">
        <f>'3) Input geactiveerde inflatie'!D172</f>
        <v>362750.55226199888</v>
      </c>
      <c r="D185" s="10">
        <f t="shared" si="17"/>
        <v>181375.27613099944</v>
      </c>
      <c r="E185" s="39">
        <f>'3) Input geactiveerde inflatie'!E172</f>
        <v>36.5</v>
      </c>
      <c r="F185" s="51">
        <f>'3) Input geactiveerde inflatie'!F172</f>
        <v>2058</v>
      </c>
      <c r="G185" s="2"/>
      <c r="H185" s="53"/>
      <c r="I185" s="10">
        <f>IF(AND($F185&gt;I$10,$E185&gt;0),$D185/$E185,IF(I$10=$F185,$D185-SUM($G185:G185),0))</f>
        <v>4969.1856474246424</v>
      </c>
      <c r="J185" s="10">
        <f>IF(AND($F185&gt;J$10,$E185&gt;0),$D185/$E185,IF(J$10=$F185,$D185-SUM($G185:I185),0))</f>
        <v>4969.1856474246424</v>
      </c>
      <c r="K185" s="10">
        <f>IF(AND($F185&gt;K$10,$E185&gt;0),$D185/$E185,IF(K$10=$F185,$D185-SUM($G185:J185),0))</f>
        <v>4969.1856474246424</v>
      </c>
      <c r="L185" s="10">
        <f>IF(AND($F185&gt;L$10,$E185&gt;0),$D185/$E185,IF(L$10=$F185,$D185-SUM($G185:K185),0))</f>
        <v>4969.1856474246424</v>
      </c>
      <c r="M185" s="10">
        <f>IF(AND($F185&gt;M$10,$E185&gt;0),$D185/$E185,IF(M$10=$F185,$D185-SUM($G185:L185),0))</f>
        <v>4969.1856474246424</v>
      </c>
      <c r="N185" s="2"/>
      <c r="O185" s="10">
        <f>I185*PRODUCT($O$17:O$17)</f>
        <v>5013.9083182514632</v>
      </c>
      <c r="P185" s="10">
        <f>J185*PRODUCT($O$17:P$17)</f>
        <v>5059.0334931157267</v>
      </c>
      <c r="Q185" s="10">
        <f>K185*PRODUCT($O$17:Q$17)</f>
        <v>5104.5647945537667</v>
      </c>
      <c r="R185" s="10">
        <f>L185*PRODUCT($O$17:R$17)</f>
        <v>5150.5058777047498</v>
      </c>
      <c r="S185" s="10">
        <f>M185*PRODUCT($O$17:S$17)</f>
        <v>5196.8604306040925</v>
      </c>
      <c r="T185" s="2"/>
      <c r="U185" s="10">
        <f t="shared" si="16"/>
        <v>177993.74529792694</v>
      </c>
      <c r="V185" s="10">
        <f t="shared" si="19"/>
        <v>174536.65551249252</v>
      </c>
      <c r="W185" s="10">
        <f t="shared" si="19"/>
        <v>171002.92061755116</v>
      </c>
      <c r="X185" s="10">
        <f t="shared" si="19"/>
        <v>167391.44102540438</v>
      </c>
      <c r="Y185" s="10">
        <f t="shared" si="19"/>
        <v>163701.10356402892</v>
      </c>
    </row>
    <row r="186" spans="1:25" s="5" customFormat="1" x14ac:dyDescent="0.2">
      <c r="A186" s="2"/>
      <c r="B186" s="29">
        <f>'3) Input geactiveerde inflatie'!B173</f>
        <v>161</v>
      </c>
      <c r="C186" s="29">
        <f>'3) Input geactiveerde inflatie'!D173</f>
        <v>227355.48364184424</v>
      </c>
      <c r="D186" s="10">
        <f t="shared" si="17"/>
        <v>113677.74182092212</v>
      </c>
      <c r="E186" s="39">
        <f>'3) Input geactiveerde inflatie'!E173</f>
        <v>26.5</v>
      </c>
      <c r="F186" s="51">
        <f>'3) Input geactiveerde inflatie'!F173</f>
        <v>2048</v>
      </c>
      <c r="G186" s="2"/>
      <c r="H186" s="53"/>
      <c r="I186" s="10">
        <f>IF(AND($F186&gt;I$10,$E186&gt;0),$D186/$E186,IF(I$10=$F186,$D186-SUM($G186:G186),0))</f>
        <v>4289.7261064498916</v>
      </c>
      <c r="J186" s="10">
        <f>IF(AND($F186&gt;J$10,$E186&gt;0),$D186/$E186,IF(J$10=$F186,$D186-SUM($G186:I186),0))</f>
        <v>4289.7261064498916</v>
      </c>
      <c r="K186" s="10">
        <f>IF(AND($F186&gt;K$10,$E186&gt;0),$D186/$E186,IF(K$10=$F186,$D186-SUM($G186:J186),0))</f>
        <v>4289.7261064498916</v>
      </c>
      <c r="L186" s="10">
        <f>IF(AND($F186&gt;L$10,$E186&gt;0),$D186/$E186,IF(L$10=$F186,$D186-SUM($G186:K186),0))</f>
        <v>4289.7261064498916</v>
      </c>
      <c r="M186" s="10">
        <f>IF(AND($F186&gt;M$10,$E186&gt;0),$D186/$E186,IF(M$10=$F186,$D186-SUM($G186:L186),0))</f>
        <v>4289.7261064498916</v>
      </c>
      <c r="N186" s="2"/>
      <c r="O186" s="10">
        <f>I186*PRODUCT($O$17:O$17)</f>
        <v>4328.3336414079404</v>
      </c>
      <c r="P186" s="10">
        <f>J186*PRODUCT($O$17:P$17)</f>
        <v>4367.2886441806113</v>
      </c>
      <c r="Q186" s="10">
        <f>K186*PRODUCT($O$17:Q$17)</f>
        <v>4406.5942419782359</v>
      </c>
      <c r="R186" s="10">
        <f>L186*PRODUCT($O$17:R$17)</f>
        <v>4446.2535901560395</v>
      </c>
      <c r="S186" s="10">
        <f>M186*PRODUCT($O$17:S$17)</f>
        <v>4486.2698724674437</v>
      </c>
      <c r="T186" s="2"/>
      <c r="U186" s="10">
        <f t="shared" si="16"/>
        <v>110372.50785590247</v>
      </c>
      <c r="V186" s="10">
        <f t="shared" si="19"/>
        <v>106998.57178242496</v>
      </c>
      <c r="W186" s="10">
        <f t="shared" si="19"/>
        <v>103554.96468648853</v>
      </c>
      <c r="X186" s="10">
        <f t="shared" si="19"/>
        <v>100040.70577851088</v>
      </c>
      <c r="Y186" s="10">
        <f t="shared" si="19"/>
        <v>96454.802258050026</v>
      </c>
    </row>
    <row r="187" spans="1:25" s="5" customFormat="1" x14ac:dyDescent="0.2">
      <c r="A187" s="2"/>
      <c r="B187" s="29">
        <f>'3) Input geactiveerde inflatie'!B174</f>
        <v>162</v>
      </c>
      <c r="C187" s="29">
        <f>'3) Input geactiveerde inflatie'!D174</f>
        <v>2193.7138463047359</v>
      </c>
      <c r="D187" s="10">
        <f t="shared" si="17"/>
        <v>1096.8569231523679</v>
      </c>
      <c r="E187" s="39">
        <f>'3) Input geactiveerde inflatie'!E174</f>
        <v>11.5</v>
      </c>
      <c r="F187" s="51">
        <f>'3) Input geactiveerde inflatie'!F174</f>
        <v>2033</v>
      </c>
      <c r="G187" s="2"/>
      <c r="H187" s="53"/>
      <c r="I187" s="10">
        <f>IF(AND($F187&gt;I$10,$E187&gt;0),$D187/$E187,IF(I$10=$F187,$D187-SUM($G187:G187),0))</f>
        <v>95.378862882814602</v>
      </c>
      <c r="J187" s="10">
        <f>IF(AND($F187&gt;J$10,$E187&gt;0),$D187/$E187,IF(J$10=$F187,$D187-SUM($G187:I187),0))</f>
        <v>95.378862882814602</v>
      </c>
      <c r="K187" s="10">
        <f>IF(AND($F187&gt;K$10,$E187&gt;0),$D187/$E187,IF(K$10=$F187,$D187-SUM($G187:J187),0))</f>
        <v>95.378862882814602</v>
      </c>
      <c r="L187" s="10">
        <f>IF(AND($F187&gt;L$10,$E187&gt;0),$D187/$E187,IF(L$10=$F187,$D187-SUM($G187:K187),0))</f>
        <v>95.378862882814602</v>
      </c>
      <c r="M187" s="10">
        <f>IF(AND($F187&gt;M$10,$E187&gt;0),$D187/$E187,IF(M$10=$F187,$D187-SUM($G187:L187),0))</f>
        <v>95.378862882814602</v>
      </c>
      <c r="N187" s="2"/>
      <c r="O187" s="10">
        <f>I187*PRODUCT($O$17:O$17)</f>
        <v>96.237272648759927</v>
      </c>
      <c r="P187" s="10">
        <f>J187*PRODUCT($O$17:P$17)</f>
        <v>97.103408102598749</v>
      </c>
      <c r="Q187" s="10">
        <f>K187*PRODUCT($O$17:Q$17)</f>
        <v>97.977338775522128</v>
      </c>
      <c r="R187" s="10">
        <f>L187*PRODUCT($O$17:R$17)</f>
        <v>98.859134824501808</v>
      </c>
      <c r="S187" s="10">
        <f>M187*PRODUCT($O$17:S$17)</f>
        <v>99.748867037922324</v>
      </c>
      <c r="T187" s="2"/>
      <c r="U187" s="10">
        <f t="shared" si="16"/>
        <v>1010.4913628119791</v>
      </c>
      <c r="V187" s="10">
        <f t="shared" ref="V187:Y202" si="20">U187*P$17-P187</f>
        <v>922.48237697468801</v>
      </c>
      <c r="W187" s="10">
        <f t="shared" si="20"/>
        <v>832.80737959193789</v>
      </c>
      <c r="X187" s="10">
        <f t="shared" si="20"/>
        <v>741.44351118376346</v>
      </c>
      <c r="Y187" s="10">
        <f t="shared" si="20"/>
        <v>648.3676357464949</v>
      </c>
    </row>
    <row r="188" spans="1:25" s="5" customFormat="1" x14ac:dyDescent="0.2">
      <c r="A188" s="2"/>
      <c r="B188" s="29">
        <f>'3) Input geactiveerde inflatie'!B175</f>
        <v>163</v>
      </c>
      <c r="C188" s="29">
        <f>'3) Input geactiveerde inflatie'!D175</f>
        <v>-6.5419793933806347E-11</v>
      </c>
      <c r="D188" s="10">
        <f t="shared" si="17"/>
        <v>-3.2709896966903174E-11</v>
      </c>
      <c r="E188" s="39">
        <f>'3) Input geactiveerde inflatie'!E175</f>
        <v>0</v>
      </c>
      <c r="F188" s="51">
        <f>'3) Input geactiveerde inflatie'!F175</f>
        <v>2013</v>
      </c>
      <c r="G188" s="2"/>
      <c r="H188" s="53"/>
      <c r="I188" s="10">
        <f>IF(AND($F188&gt;I$10,$E188&gt;0),$D188/$E188,IF(I$10=$F188,$D188-SUM($G188:G188),0))</f>
        <v>0</v>
      </c>
      <c r="J188" s="10">
        <f>IF(AND($F188&gt;J$10,$E188&gt;0),$D188/$E188,IF(J$10=$F188,$D188-SUM($G188:I188),0))</f>
        <v>0</v>
      </c>
      <c r="K188" s="10">
        <f>IF(AND($F188&gt;K$10,$E188&gt;0),$D188/$E188,IF(K$10=$F188,$D188-SUM($G188:J188),0))</f>
        <v>0</v>
      </c>
      <c r="L188" s="10">
        <f>IF(AND($F188&gt;L$10,$E188&gt;0),$D188/$E188,IF(L$10=$F188,$D188-SUM($G188:K188),0))</f>
        <v>0</v>
      </c>
      <c r="M188" s="10">
        <f>IF(AND($F188&gt;M$10,$E188&gt;0),$D188/$E188,IF(M$10=$F188,$D188-SUM($G188:L188),0))</f>
        <v>0</v>
      </c>
      <c r="N188" s="2"/>
      <c r="O188" s="10">
        <f>I188*PRODUCT($O$17:O$17)</f>
        <v>0</v>
      </c>
      <c r="P188" s="10">
        <f>J188*PRODUCT($O$17:P$17)</f>
        <v>0</v>
      </c>
      <c r="Q188" s="10">
        <f>K188*PRODUCT($O$17:Q$17)</f>
        <v>0</v>
      </c>
      <c r="R188" s="10">
        <f>L188*PRODUCT($O$17:R$17)</f>
        <v>0</v>
      </c>
      <c r="S188" s="10">
        <f>M188*PRODUCT($O$17:S$17)</f>
        <v>0</v>
      </c>
      <c r="T188" s="2"/>
      <c r="U188" s="10">
        <f t="shared" si="16"/>
        <v>-3.3004286039605299E-11</v>
      </c>
      <c r="V188" s="10">
        <f t="shared" si="20"/>
        <v>-3.3301324613961742E-11</v>
      </c>
      <c r="W188" s="10">
        <f t="shared" si="20"/>
        <v>-3.3601036535487392E-11</v>
      </c>
      <c r="X188" s="10">
        <f t="shared" si="20"/>
        <v>-3.3903445864306778E-11</v>
      </c>
      <c r="Y188" s="10">
        <f t="shared" si="20"/>
        <v>-3.4208576877085533E-11</v>
      </c>
    </row>
    <row r="189" spans="1:25" s="5" customFormat="1" x14ac:dyDescent="0.2">
      <c r="A189" s="2"/>
      <c r="B189" s="29">
        <f>'3) Input geactiveerde inflatie'!B176</f>
        <v>164</v>
      </c>
      <c r="C189" s="29">
        <f>'3) Input geactiveerde inflatie'!D176</f>
        <v>216076.93626767956</v>
      </c>
      <c r="D189" s="10">
        <f t="shared" si="17"/>
        <v>108038.46813383978</v>
      </c>
      <c r="E189" s="39">
        <f>'3) Input geactiveerde inflatie'!E176</f>
        <v>37.5</v>
      </c>
      <c r="F189" s="51">
        <f>'3) Input geactiveerde inflatie'!F176</f>
        <v>2059</v>
      </c>
      <c r="G189" s="2"/>
      <c r="H189" s="53"/>
      <c r="I189" s="10">
        <f>IF(AND($F189&gt;I$10,$E189&gt;0),$D189/$E189,IF(I$10=$F189,$D189-SUM($G189:G189),0))</f>
        <v>2881.0258169023941</v>
      </c>
      <c r="J189" s="10">
        <f>IF(AND($F189&gt;J$10,$E189&gt;0),$D189/$E189,IF(J$10=$F189,$D189-SUM($G189:I189),0))</f>
        <v>2881.0258169023941</v>
      </c>
      <c r="K189" s="10">
        <f>IF(AND($F189&gt;K$10,$E189&gt;0),$D189/$E189,IF(K$10=$F189,$D189-SUM($G189:J189),0))</f>
        <v>2881.0258169023941</v>
      </c>
      <c r="L189" s="10">
        <f>IF(AND($F189&gt;L$10,$E189&gt;0),$D189/$E189,IF(L$10=$F189,$D189-SUM($G189:K189),0))</f>
        <v>2881.0258169023941</v>
      </c>
      <c r="M189" s="10">
        <f>IF(AND($F189&gt;M$10,$E189&gt;0),$D189/$E189,IF(M$10=$F189,$D189-SUM($G189:L189),0))</f>
        <v>2881.0258169023941</v>
      </c>
      <c r="N189" s="2"/>
      <c r="O189" s="10">
        <f>I189*PRODUCT($O$17:O$17)</f>
        <v>2906.9550492545154</v>
      </c>
      <c r="P189" s="10">
        <f>J189*PRODUCT($O$17:P$17)</f>
        <v>2933.1176446978056</v>
      </c>
      <c r="Q189" s="10">
        <f>K189*PRODUCT($O$17:Q$17)</f>
        <v>2959.5157035000852</v>
      </c>
      <c r="R189" s="10">
        <f>L189*PRODUCT($O$17:R$17)</f>
        <v>2986.1513448315859</v>
      </c>
      <c r="S189" s="10">
        <f>M189*PRODUCT($O$17:S$17)</f>
        <v>3013.0267069350698</v>
      </c>
      <c r="T189" s="2"/>
      <c r="U189" s="10">
        <f t="shared" si="16"/>
        <v>106103.85929778982</v>
      </c>
      <c r="V189" s="10">
        <f t="shared" si="20"/>
        <v>104125.67638677212</v>
      </c>
      <c r="W189" s="10">
        <f t="shared" si="20"/>
        <v>102103.29177075297</v>
      </c>
      <c r="X189" s="10">
        <f t="shared" si="20"/>
        <v>100036.07005185816</v>
      </c>
      <c r="Y189" s="10">
        <f t="shared" si="20"/>
        <v>97923.367975389803</v>
      </c>
    </row>
    <row r="190" spans="1:25" s="5" customFormat="1" x14ac:dyDescent="0.2">
      <c r="A190" s="2"/>
      <c r="B190" s="29">
        <f>'3) Input geactiveerde inflatie'!B177</f>
        <v>165</v>
      </c>
      <c r="C190" s="29">
        <f>'3) Input geactiveerde inflatie'!D177</f>
        <v>155644.52108658839</v>
      </c>
      <c r="D190" s="10">
        <f t="shared" si="17"/>
        <v>77822.260543294193</v>
      </c>
      <c r="E190" s="39">
        <f>'3) Input geactiveerde inflatie'!E177</f>
        <v>27.5</v>
      </c>
      <c r="F190" s="51">
        <f>'3) Input geactiveerde inflatie'!F177</f>
        <v>2049</v>
      </c>
      <c r="G190" s="2"/>
      <c r="H190" s="53"/>
      <c r="I190" s="10">
        <f>IF(AND($F190&gt;I$10,$E190&gt;0),$D190/$E190,IF(I$10=$F190,$D190-SUM($G190:G190),0))</f>
        <v>2829.9003833925162</v>
      </c>
      <c r="J190" s="10">
        <f>IF(AND($F190&gt;J$10,$E190&gt;0),$D190/$E190,IF(J$10=$F190,$D190-SUM($G190:I190),0))</f>
        <v>2829.9003833925162</v>
      </c>
      <c r="K190" s="10">
        <f>IF(AND($F190&gt;K$10,$E190&gt;0),$D190/$E190,IF(K$10=$F190,$D190-SUM($G190:J190),0))</f>
        <v>2829.9003833925162</v>
      </c>
      <c r="L190" s="10">
        <f>IF(AND($F190&gt;L$10,$E190&gt;0),$D190/$E190,IF(L$10=$F190,$D190-SUM($G190:K190),0))</f>
        <v>2829.9003833925162</v>
      </c>
      <c r="M190" s="10">
        <f>IF(AND($F190&gt;M$10,$E190&gt;0),$D190/$E190,IF(M$10=$F190,$D190-SUM($G190:L190),0))</f>
        <v>2829.9003833925162</v>
      </c>
      <c r="N190" s="2"/>
      <c r="O190" s="10">
        <f>I190*PRODUCT($O$17:O$17)</f>
        <v>2855.3694868430484</v>
      </c>
      <c r="P190" s="10">
        <f>J190*PRODUCT($O$17:P$17)</f>
        <v>2881.0678122246359</v>
      </c>
      <c r="Q190" s="10">
        <f>K190*PRODUCT($O$17:Q$17)</f>
        <v>2906.9974225346568</v>
      </c>
      <c r="R190" s="10">
        <f>L190*PRODUCT($O$17:R$17)</f>
        <v>2933.1603993374683</v>
      </c>
      <c r="S190" s="10">
        <f>M190*PRODUCT($O$17:S$17)</f>
        <v>2959.5588429315053</v>
      </c>
      <c r="T190" s="2"/>
      <c r="U190" s="10">
        <f t="shared" si="16"/>
        <v>75667.291401340786</v>
      </c>
      <c r="V190" s="10">
        <f t="shared" si="20"/>
        <v>73467.22921172822</v>
      </c>
      <c r="W190" s="10">
        <f t="shared" si="20"/>
        <v>71221.436852099112</v>
      </c>
      <c r="X190" s="10">
        <f t="shared" si="20"/>
        <v>68929.269384430518</v>
      </c>
      <c r="Y190" s="10">
        <f t="shared" si="20"/>
        <v>66590.073965958873</v>
      </c>
    </row>
    <row r="191" spans="1:25" s="5" customFormat="1" x14ac:dyDescent="0.2">
      <c r="A191" s="2"/>
      <c r="B191" s="29">
        <f>'3) Input geactiveerde inflatie'!B178</f>
        <v>166</v>
      </c>
      <c r="C191" s="29">
        <f>'3) Input geactiveerde inflatie'!D178</f>
        <v>-7895.5992313092065</v>
      </c>
      <c r="D191" s="10">
        <f t="shared" si="17"/>
        <v>-3947.7996156546033</v>
      </c>
      <c r="E191" s="39">
        <f>'3) Input geactiveerde inflatie'!E178</f>
        <v>12.5</v>
      </c>
      <c r="F191" s="51">
        <f>'3) Input geactiveerde inflatie'!F178</f>
        <v>2034</v>
      </c>
      <c r="G191" s="2"/>
      <c r="H191" s="53"/>
      <c r="I191" s="10">
        <f>IF(AND($F191&gt;I$10,$E191&gt;0),$D191/$E191,IF(I$10=$F191,$D191-SUM($G191:G191),0))</f>
        <v>-315.82396925236827</v>
      </c>
      <c r="J191" s="10">
        <f>IF(AND($F191&gt;J$10,$E191&gt;0),$D191/$E191,IF(J$10=$F191,$D191-SUM($G191:I191),0))</f>
        <v>-315.82396925236827</v>
      </c>
      <c r="K191" s="10">
        <f>IF(AND($F191&gt;K$10,$E191&gt;0),$D191/$E191,IF(K$10=$F191,$D191-SUM($G191:J191),0))</f>
        <v>-315.82396925236827</v>
      </c>
      <c r="L191" s="10">
        <f>IF(AND($F191&gt;L$10,$E191&gt;0),$D191/$E191,IF(L$10=$F191,$D191-SUM($G191:K191),0))</f>
        <v>-315.82396925236827</v>
      </c>
      <c r="M191" s="10">
        <f>IF(AND($F191&gt;M$10,$E191&gt;0),$D191/$E191,IF(M$10=$F191,$D191-SUM($G191:L191),0))</f>
        <v>-315.82396925236827</v>
      </c>
      <c r="N191" s="2"/>
      <c r="O191" s="10">
        <f>I191*PRODUCT($O$17:O$17)</f>
        <v>-318.66638497563957</v>
      </c>
      <c r="P191" s="10">
        <f>J191*PRODUCT($O$17:P$17)</f>
        <v>-321.5343824404203</v>
      </c>
      <c r="Q191" s="10">
        <f>K191*PRODUCT($O$17:Q$17)</f>
        <v>-324.428191882384</v>
      </c>
      <c r="R191" s="10">
        <f>L191*PRODUCT($O$17:R$17)</f>
        <v>-327.34804560932542</v>
      </c>
      <c r="S191" s="10">
        <f>M191*PRODUCT($O$17:S$17)</f>
        <v>-330.29417801980929</v>
      </c>
      <c r="T191" s="2"/>
      <c r="U191" s="10">
        <f t="shared" si="16"/>
        <v>-3664.6634272198548</v>
      </c>
      <c r="V191" s="10">
        <f t="shared" si="20"/>
        <v>-3376.1110156244126</v>
      </c>
      <c r="W191" s="10">
        <f t="shared" si="20"/>
        <v>-3082.0678228826482</v>
      </c>
      <c r="X191" s="10">
        <f t="shared" si="20"/>
        <v>-2782.4583876792663</v>
      </c>
      <c r="Y191" s="10">
        <f t="shared" si="20"/>
        <v>-2477.2063351485699</v>
      </c>
    </row>
    <row r="192" spans="1:25" s="5" customFormat="1" x14ac:dyDescent="0.2">
      <c r="A192" s="2"/>
      <c r="B192" s="29">
        <f>'3) Input geactiveerde inflatie'!B179</f>
        <v>167</v>
      </c>
      <c r="C192" s="29">
        <f>'3) Input geactiveerde inflatie'!D179</f>
        <v>3.9773707401390028E-11</v>
      </c>
      <c r="D192" s="10">
        <f t="shared" si="17"/>
        <v>1.9886853700695014E-11</v>
      </c>
      <c r="E192" s="39">
        <f>'3) Input geactiveerde inflatie'!E179</f>
        <v>0</v>
      </c>
      <c r="F192" s="51">
        <f>'3) Input geactiveerde inflatie'!F179</f>
        <v>2014</v>
      </c>
      <c r="G192" s="2"/>
      <c r="H192" s="53"/>
      <c r="I192" s="10">
        <f>IF(AND($F192&gt;I$10,$E192&gt;0),$D192/$E192,IF(I$10=$F192,$D192-SUM($G192:G192),0))</f>
        <v>0</v>
      </c>
      <c r="J192" s="10">
        <f>IF(AND($F192&gt;J$10,$E192&gt;0),$D192/$E192,IF(J$10=$F192,$D192-SUM($G192:I192),0))</f>
        <v>0</v>
      </c>
      <c r="K192" s="10">
        <f>IF(AND($F192&gt;K$10,$E192&gt;0),$D192/$E192,IF(K$10=$F192,$D192-SUM($G192:J192),0))</f>
        <v>0</v>
      </c>
      <c r="L192" s="10">
        <f>IF(AND($F192&gt;L$10,$E192&gt;0),$D192/$E192,IF(L$10=$F192,$D192-SUM($G192:K192),0))</f>
        <v>0</v>
      </c>
      <c r="M192" s="10">
        <f>IF(AND($F192&gt;M$10,$E192&gt;0),$D192/$E192,IF(M$10=$F192,$D192-SUM($G192:L192),0))</f>
        <v>0</v>
      </c>
      <c r="N192" s="2"/>
      <c r="O192" s="10">
        <f>I192*PRODUCT($O$17:O$17)</f>
        <v>0</v>
      </c>
      <c r="P192" s="10">
        <f>J192*PRODUCT($O$17:P$17)</f>
        <v>0</v>
      </c>
      <c r="Q192" s="10">
        <f>K192*PRODUCT($O$17:Q$17)</f>
        <v>0</v>
      </c>
      <c r="R192" s="10">
        <f>L192*PRODUCT($O$17:R$17)</f>
        <v>0</v>
      </c>
      <c r="S192" s="10">
        <f>M192*PRODUCT($O$17:S$17)</f>
        <v>0</v>
      </c>
      <c r="T192" s="2"/>
      <c r="U192" s="10">
        <f t="shared" si="16"/>
        <v>2.0065835384001269E-11</v>
      </c>
      <c r="V192" s="10">
        <f t="shared" si="20"/>
        <v>2.0246427902457276E-11</v>
      </c>
      <c r="W192" s="10">
        <f t="shared" si="20"/>
        <v>2.0428645753579391E-11</v>
      </c>
      <c r="X192" s="10">
        <f t="shared" si="20"/>
        <v>2.0612503565361603E-11</v>
      </c>
      <c r="Y192" s="10">
        <f t="shared" si="20"/>
        <v>2.0798016097449854E-11</v>
      </c>
    </row>
    <row r="193" spans="1:25" s="5" customFormat="1" x14ac:dyDescent="0.2">
      <c r="A193" s="2"/>
      <c r="B193" s="29">
        <f>'3) Input geactiveerde inflatie'!B180</f>
        <v>168</v>
      </c>
      <c r="C193" s="29">
        <f>'3) Input geactiveerde inflatie'!D180</f>
        <v>171976.11381959182</v>
      </c>
      <c r="D193" s="10">
        <f t="shared" si="17"/>
        <v>85988.056909795909</v>
      </c>
      <c r="E193" s="39">
        <f>'3) Input geactiveerde inflatie'!E180</f>
        <v>38.5</v>
      </c>
      <c r="F193" s="51">
        <f>'3) Input geactiveerde inflatie'!F180</f>
        <v>2060</v>
      </c>
      <c r="G193" s="2"/>
      <c r="H193" s="53"/>
      <c r="I193" s="10">
        <f>IF(AND($F193&gt;I$10,$E193&gt;0),$D193/$E193,IF(I$10=$F193,$D193-SUM($G193:G193),0))</f>
        <v>2233.4560236310626</v>
      </c>
      <c r="J193" s="10">
        <f>IF(AND($F193&gt;J$10,$E193&gt;0),$D193/$E193,IF(J$10=$F193,$D193-SUM($G193:I193),0))</f>
        <v>2233.4560236310626</v>
      </c>
      <c r="K193" s="10">
        <f>IF(AND($F193&gt;K$10,$E193&gt;0),$D193/$E193,IF(K$10=$F193,$D193-SUM($G193:J193),0))</f>
        <v>2233.4560236310626</v>
      </c>
      <c r="L193" s="10">
        <f>IF(AND($F193&gt;L$10,$E193&gt;0),$D193/$E193,IF(L$10=$F193,$D193-SUM($G193:K193),0))</f>
        <v>2233.4560236310626</v>
      </c>
      <c r="M193" s="10">
        <f>IF(AND($F193&gt;M$10,$E193&gt;0),$D193/$E193,IF(M$10=$F193,$D193-SUM($G193:L193),0))</f>
        <v>2233.4560236310626</v>
      </c>
      <c r="N193" s="2"/>
      <c r="O193" s="10">
        <f>I193*PRODUCT($O$17:O$17)</f>
        <v>2253.5571278437419</v>
      </c>
      <c r="P193" s="10">
        <f>J193*PRODUCT($O$17:P$17)</f>
        <v>2273.8391419943355</v>
      </c>
      <c r="Q193" s="10">
        <f>K193*PRODUCT($O$17:Q$17)</f>
        <v>2294.3036942722842</v>
      </c>
      <c r="R193" s="10">
        <f>L193*PRODUCT($O$17:R$17)</f>
        <v>2314.9524275207341</v>
      </c>
      <c r="S193" s="10">
        <f>M193*PRODUCT($O$17:S$17)</f>
        <v>2335.7869993684208</v>
      </c>
      <c r="T193" s="2"/>
      <c r="U193" s="10">
        <f t="shared" si="16"/>
        <v>84508.392294140314</v>
      </c>
      <c r="V193" s="10">
        <f t="shared" si="20"/>
        <v>82995.128682793234</v>
      </c>
      <c r="W193" s="10">
        <f t="shared" si="20"/>
        <v>81447.781146666079</v>
      </c>
      <c r="X193" s="10">
        <f t="shared" si="20"/>
        <v>79865.858749465333</v>
      </c>
      <c r="Y193" s="10">
        <f t="shared" si="20"/>
        <v>78248.864478842093</v>
      </c>
    </row>
    <row r="194" spans="1:25" s="5" customFormat="1" x14ac:dyDescent="0.2">
      <c r="A194" s="2"/>
      <c r="B194" s="29">
        <f>'3) Input geactiveerde inflatie'!B181</f>
        <v>169</v>
      </c>
      <c r="C194" s="29">
        <f>'3) Input geactiveerde inflatie'!D181</f>
        <v>57650.893160769367</v>
      </c>
      <c r="D194" s="10">
        <f t="shared" si="17"/>
        <v>28825.446580384683</v>
      </c>
      <c r="E194" s="39">
        <f>'3) Input geactiveerde inflatie'!E181</f>
        <v>28.5</v>
      </c>
      <c r="F194" s="51">
        <f>'3) Input geactiveerde inflatie'!F181</f>
        <v>2050</v>
      </c>
      <c r="G194" s="2"/>
      <c r="H194" s="53"/>
      <c r="I194" s="10">
        <f>IF(AND($F194&gt;I$10,$E194&gt;0),$D194/$E194,IF(I$10=$F194,$D194-SUM($G194:G194),0))</f>
        <v>1011.4191782591117</v>
      </c>
      <c r="J194" s="10">
        <f>IF(AND($F194&gt;J$10,$E194&gt;0),$D194/$E194,IF(J$10=$F194,$D194-SUM($G194:I194),0))</f>
        <v>1011.4191782591117</v>
      </c>
      <c r="K194" s="10">
        <f>IF(AND($F194&gt;K$10,$E194&gt;0),$D194/$E194,IF(K$10=$F194,$D194-SUM($G194:J194),0))</f>
        <v>1011.4191782591117</v>
      </c>
      <c r="L194" s="10">
        <f>IF(AND($F194&gt;L$10,$E194&gt;0),$D194/$E194,IF(L$10=$F194,$D194-SUM($G194:K194),0))</f>
        <v>1011.4191782591117</v>
      </c>
      <c r="M194" s="10">
        <f>IF(AND($F194&gt;M$10,$E194&gt;0),$D194/$E194,IF(M$10=$F194,$D194-SUM($G194:L194),0))</f>
        <v>1011.4191782591117</v>
      </c>
      <c r="N194" s="2"/>
      <c r="O194" s="10">
        <f>I194*PRODUCT($O$17:O$17)</f>
        <v>1020.5219508634436</v>
      </c>
      <c r="P194" s="10">
        <f>J194*PRODUCT($O$17:P$17)</f>
        <v>1029.7066484212146</v>
      </c>
      <c r="Q194" s="10">
        <f>K194*PRODUCT($O$17:Q$17)</f>
        <v>1038.9740082570052</v>
      </c>
      <c r="R194" s="10">
        <f>L194*PRODUCT($O$17:R$17)</f>
        <v>1048.3247743313182</v>
      </c>
      <c r="S194" s="10">
        <f>M194*PRODUCT($O$17:S$17)</f>
        <v>1057.7596973002999</v>
      </c>
      <c r="T194" s="2"/>
      <c r="U194" s="10">
        <f t="shared" si="16"/>
        <v>28064.353648744698</v>
      </c>
      <c r="V194" s="10">
        <f t="shared" si="20"/>
        <v>27287.226183162184</v>
      </c>
      <c r="W194" s="10">
        <f t="shared" si="20"/>
        <v>26493.837210553633</v>
      </c>
      <c r="X194" s="10">
        <f t="shared" si="20"/>
        <v>25683.956971117295</v>
      </c>
      <c r="Y194" s="10">
        <f t="shared" si="20"/>
        <v>24857.352886557052</v>
      </c>
    </row>
    <row r="195" spans="1:25" s="5" customFormat="1" x14ac:dyDescent="0.2">
      <c r="A195" s="2"/>
      <c r="B195" s="29">
        <f>'3) Input geactiveerde inflatie'!B182</f>
        <v>170</v>
      </c>
      <c r="C195" s="29">
        <f>'3) Input geactiveerde inflatie'!D182</f>
        <v>10738.812523617387</v>
      </c>
      <c r="D195" s="10">
        <f t="shared" si="17"/>
        <v>5369.4062618086937</v>
      </c>
      <c r="E195" s="39">
        <f>'3) Input geactiveerde inflatie'!E182</f>
        <v>13.5</v>
      </c>
      <c r="F195" s="51">
        <f>'3) Input geactiveerde inflatie'!F182</f>
        <v>2035</v>
      </c>
      <c r="G195" s="2"/>
      <c r="H195" s="53"/>
      <c r="I195" s="10">
        <f>IF(AND($F195&gt;I$10,$E195&gt;0),$D195/$E195,IF(I$10=$F195,$D195-SUM($G195:G195),0))</f>
        <v>397.73379717101437</v>
      </c>
      <c r="J195" s="10">
        <f>IF(AND($F195&gt;J$10,$E195&gt;0),$D195/$E195,IF(J$10=$F195,$D195-SUM($G195:I195),0))</f>
        <v>397.73379717101437</v>
      </c>
      <c r="K195" s="10">
        <f>IF(AND($F195&gt;K$10,$E195&gt;0),$D195/$E195,IF(K$10=$F195,$D195-SUM($G195:J195),0))</f>
        <v>397.73379717101437</v>
      </c>
      <c r="L195" s="10">
        <f>IF(AND($F195&gt;L$10,$E195&gt;0),$D195/$E195,IF(L$10=$F195,$D195-SUM($G195:K195),0))</f>
        <v>397.73379717101437</v>
      </c>
      <c r="M195" s="10">
        <f>IF(AND($F195&gt;M$10,$E195&gt;0),$D195/$E195,IF(M$10=$F195,$D195-SUM($G195:L195),0))</f>
        <v>397.73379717101437</v>
      </c>
      <c r="N195" s="2"/>
      <c r="O195" s="10">
        <f>I195*PRODUCT($O$17:O$17)</f>
        <v>401.31340134555347</v>
      </c>
      <c r="P195" s="10">
        <f>J195*PRODUCT($O$17:P$17)</f>
        <v>404.92522195766338</v>
      </c>
      <c r="Q195" s="10">
        <f>K195*PRODUCT($O$17:Q$17)</f>
        <v>408.5695489552823</v>
      </c>
      <c r="R195" s="10">
        <f>L195*PRODUCT($O$17:R$17)</f>
        <v>412.24667489587978</v>
      </c>
      <c r="S195" s="10">
        <f>M195*PRODUCT($O$17:S$17)</f>
        <v>415.95689496994265</v>
      </c>
      <c r="T195" s="2"/>
      <c r="U195" s="10">
        <f t="shared" si="16"/>
        <v>5016.4175168194179</v>
      </c>
      <c r="V195" s="10">
        <f t="shared" si="20"/>
        <v>4656.6400525131285</v>
      </c>
      <c r="W195" s="10">
        <f t="shared" si="20"/>
        <v>4289.9802640304633</v>
      </c>
      <c r="X195" s="10">
        <f t="shared" si="20"/>
        <v>3916.3434115108575</v>
      </c>
      <c r="Y195" s="10">
        <f t="shared" si="20"/>
        <v>3535.6336072445119</v>
      </c>
    </row>
    <row r="196" spans="1:25" s="5" customFormat="1" x14ac:dyDescent="0.2">
      <c r="A196" s="2"/>
      <c r="B196" s="29">
        <f>'3) Input geactiveerde inflatie'!B183</f>
        <v>171</v>
      </c>
      <c r="C196" s="29">
        <f>'3) Input geactiveerde inflatie'!D183</f>
        <v>1.8776091792460645E-14</v>
      </c>
      <c r="D196" s="10">
        <f t="shared" si="17"/>
        <v>9.3880458962303224E-15</v>
      </c>
      <c r="E196" s="39">
        <f>'3) Input geactiveerde inflatie'!E183</f>
        <v>0</v>
      </c>
      <c r="F196" s="51">
        <f>'3) Input geactiveerde inflatie'!F183</f>
        <v>2020</v>
      </c>
      <c r="G196" s="2"/>
      <c r="H196" s="53"/>
      <c r="I196" s="10">
        <f>IF(AND($F196&gt;I$10,$E196&gt;0),$D196/$E196,IF(I$10=$F196,$D196-SUM($G196:G196),0))</f>
        <v>0</v>
      </c>
      <c r="J196" s="10">
        <f>IF(AND($F196&gt;J$10,$E196&gt;0),$D196/$E196,IF(J$10=$F196,$D196-SUM($G196:I196),0))</f>
        <v>0</v>
      </c>
      <c r="K196" s="10">
        <f>IF(AND($F196&gt;K$10,$E196&gt;0),$D196/$E196,IF(K$10=$F196,$D196-SUM($G196:J196),0))</f>
        <v>0</v>
      </c>
      <c r="L196" s="10">
        <f>IF(AND($F196&gt;L$10,$E196&gt;0),$D196/$E196,IF(L$10=$F196,$D196-SUM($G196:K196),0))</f>
        <v>0</v>
      </c>
      <c r="M196" s="10">
        <f>IF(AND($F196&gt;M$10,$E196&gt;0),$D196/$E196,IF(M$10=$F196,$D196-SUM($G196:L196),0))</f>
        <v>0</v>
      </c>
      <c r="N196" s="2"/>
      <c r="O196" s="10">
        <f>I196*PRODUCT($O$17:O$17)</f>
        <v>0</v>
      </c>
      <c r="P196" s="10">
        <f>J196*PRODUCT($O$17:P$17)</f>
        <v>0</v>
      </c>
      <c r="Q196" s="10">
        <f>K196*PRODUCT($O$17:Q$17)</f>
        <v>0</v>
      </c>
      <c r="R196" s="10">
        <f>L196*PRODUCT($O$17:R$17)</f>
        <v>0</v>
      </c>
      <c r="S196" s="10">
        <f>M196*PRODUCT($O$17:S$17)</f>
        <v>0</v>
      </c>
      <c r="T196" s="2"/>
      <c r="U196" s="10">
        <f t="shared" si="16"/>
        <v>9.4725383092963946E-15</v>
      </c>
      <c r="V196" s="10">
        <f t="shared" si="20"/>
        <v>9.557791154080062E-15</v>
      </c>
      <c r="W196" s="10">
        <f t="shared" si="20"/>
        <v>9.6438112744667819E-15</v>
      </c>
      <c r="X196" s="10">
        <f t="shared" si="20"/>
        <v>9.7306055759369811E-15</v>
      </c>
      <c r="Y196" s="10">
        <f t="shared" si="20"/>
        <v>9.8181810261204124E-15</v>
      </c>
    </row>
    <row r="197" spans="1:25" s="5" customFormat="1" x14ac:dyDescent="0.2">
      <c r="A197" s="2"/>
      <c r="B197" s="29">
        <f>'3) Input geactiveerde inflatie'!B184</f>
        <v>172</v>
      </c>
      <c r="C197" s="29">
        <f>'3) Input geactiveerde inflatie'!D184</f>
        <v>-3.630411905023168E-11</v>
      </c>
      <c r="D197" s="10">
        <f t="shared" si="17"/>
        <v>-1.815205952511584E-11</v>
      </c>
      <c r="E197" s="39">
        <f>'3) Input geactiveerde inflatie'!E184</f>
        <v>0</v>
      </c>
      <c r="F197" s="51">
        <f>'3) Input geactiveerde inflatie'!F184</f>
        <v>2015</v>
      </c>
      <c r="G197" s="2"/>
      <c r="H197" s="53"/>
      <c r="I197" s="10">
        <f>IF(AND($F197&gt;I$10,$E197&gt;0),$D197/$E197,IF(I$10=$F197,$D197-SUM($G197:G197),0))</f>
        <v>0</v>
      </c>
      <c r="J197" s="10">
        <f>IF(AND($F197&gt;J$10,$E197&gt;0),$D197/$E197,IF(J$10=$F197,$D197-SUM($G197:I197),0))</f>
        <v>0</v>
      </c>
      <c r="K197" s="10">
        <f>IF(AND($F197&gt;K$10,$E197&gt;0),$D197/$E197,IF(K$10=$F197,$D197-SUM($G197:J197),0))</f>
        <v>0</v>
      </c>
      <c r="L197" s="10">
        <f>IF(AND($F197&gt;L$10,$E197&gt;0),$D197/$E197,IF(L$10=$F197,$D197-SUM($G197:K197),0))</f>
        <v>0</v>
      </c>
      <c r="M197" s="10">
        <f>IF(AND($F197&gt;M$10,$E197&gt;0),$D197/$E197,IF(M$10=$F197,$D197-SUM($G197:L197),0))</f>
        <v>0</v>
      </c>
      <c r="N197" s="2"/>
      <c r="O197" s="10">
        <f>I197*PRODUCT($O$17:O$17)</f>
        <v>0</v>
      </c>
      <c r="P197" s="10">
        <f>J197*PRODUCT($O$17:P$17)</f>
        <v>0</v>
      </c>
      <c r="Q197" s="10">
        <f>K197*PRODUCT($O$17:Q$17)</f>
        <v>0</v>
      </c>
      <c r="R197" s="10">
        <f>L197*PRODUCT($O$17:R$17)</f>
        <v>0</v>
      </c>
      <c r="S197" s="10">
        <f>M197*PRODUCT($O$17:S$17)</f>
        <v>0</v>
      </c>
      <c r="T197" s="2"/>
      <c r="U197" s="10">
        <f t="shared" si="16"/>
        <v>-1.8315428060841879E-11</v>
      </c>
      <c r="V197" s="10">
        <f t="shared" si="20"/>
        <v>-1.8480266913389456E-11</v>
      </c>
      <c r="W197" s="10">
        <f t="shared" si="20"/>
        <v>-1.8646589315609958E-11</v>
      </c>
      <c r="X197" s="10">
        <f t="shared" si="20"/>
        <v>-1.8814408619450447E-11</v>
      </c>
      <c r="Y197" s="10">
        <f t="shared" si="20"/>
        <v>-1.8983738297025499E-11</v>
      </c>
    </row>
    <row r="198" spans="1:25" s="5" customFormat="1" x14ac:dyDescent="0.2">
      <c r="A198" s="2"/>
      <c r="B198" s="29">
        <f>'3) Input geactiveerde inflatie'!B185</f>
        <v>173</v>
      </c>
      <c r="C198" s="29">
        <f>'3) Input geactiveerde inflatie'!D185</f>
        <v>269538.21880422696</v>
      </c>
      <c r="D198" s="10">
        <f t="shared" si="17"/>
        <v>134769.10940211348</v>
      </c>
      <c r="E198" s="39">
        <f>'3) Input geactiveerde inflatie'!E185</f>
        <v>39.5</v>
      </c>
      <c r="F198" s="51">
        <f>'3) Input geactiveerde inflatie'!F185</f>
        <v>2061</v>
      </c>
      <c r="G198" s="2"/>
      <c r="H198" s="53"/>
      <c r="I198" s="10">
        <f>IF(AND($F198&gt;I$10,$E198&gt;0),$D198/$E198,IF(I$10=$F198,$D198-SUM($G198:G198),0))</f>
        <v>3411.8761873952781</v>
      </c>
      <c r="J198" s="10">
        <f>IF(AND($F198&gt;J$10,$E198&gt;0),$D198/$E198,IF(J$10=$F198,$D198-SUM($G198:I198),0))</f>
        <v>3411.8761873952781</v>
      </c>
      <c r="K198" s="10">
        <f>IF(AND($F198&gt;K$10,$E198&gt;0),$D198/$E198,IF(K$10=$F198,$D198-SUM($G198:J198),0))</f>
        <v>3411.8761873952781</v>
      </c>
      <c r="L198" s="10">
        <f>IF(AND($F198&gt;L$10,$E198&gt;0),$D198/$E198,IF(L$10=$F198,$D198-SUM($G198:K198),0))</f>
        <v>3411.8761873952781</v>
      </c>
      <c r="M198" s="10">
        <f>IF(AND($F198&gt;M$10,$E198&gt;0),$D198/$E198,IF(M$10=$F198,$D198-SUM($G198:L198),0))</f>
        <v>3411.8761873952781</v>
      </c>
      <c r="N198" s="2"/>
      <c r="O198" s="10">
        <f>I198*PRODUCT($O$17:O$17)</f>
        <v>3442.5830730818352</v>
      </c>
      <c r="P198" s="10">
        <f>J198*PRODUCT($O$17:P$17)</f>
        <v>3473.5663207395714</v>
      </c>
      <c r="Q198" s="10">
        <f>K198*PRODUCT($O$17:Q$17)</f>
        <v>3504.8284176262268</v>
      </c>
      <c r="R198" s="10">
        <f>L198*PRODUCT($O$17:R$17)</f>
        <v>3536.3718733848623</v>
      </c>
      <c r="S198" s="10">
        <f>M198*PRODUCT($O$17:S$17)</f>
        <v>3568.1992202453262</v>
      </c>
      <c r="T198" s="2"/>
      <c r="U198" s="10">
        <f t="shared" si="16"/>
        <v>132539.44831365065</v>
      </c>
      <c r="V198" s="10">
        <f t="shared" si="20"/>
        <v>130258.73702773391</v>
      </c>
      <c r="W198" s="10">
        <f t="shared" si="20"/>
        <v>127926.23724335727</v>
      </c>
      <c r="X198" s="10">
        <f t="shared" si="20"/>
        <v>125541.20150516261</v>
      </c>
      <c r="Y198" s="10">
        <f t="shared" si="20"/>
        <v>123102.87309846374</v>
      </c>
    </row>
    <row r="199" spans="1:25" s="5" customFormat="1" x14ac:dyDescent="0.2">
      <c r="A199" s="2"/>
      <c r="B199" s="29">
        <f>'3) Input geactiveerde inflatie'!B186</f>
        <v>174</v>
      </c>
      <c r="C199" s="29">
        <f>'3) Input geactiveerde inflatie'!D186</f>
        <v>196326.38192706346</v>
      </c>
      <c r="D199" s="10">
        <f t="shared" si="17"/>
        <v>98163.190963531728</v>
      </c>
      <c r="E199" s="39">
        <f>'3) Input geactiveerde inflatie'!E186</f>
        <v>29.5</v>
      </c>
      <c r="F199" s="51">
        <f>'3) Input geactiveerde inflatie'!F186</f>
        <v>2051</v>
      </c>
      <c r="G199" s="2"/>
      <c r="H199" s="53"/>
      <c r="I199" s="10">
        <f>IF(AND($F199&gt;I$10,$E199&gt;0),$D199/$E199,IF(I$10=$F199,$D199-SUM($G199:G199),0))</f>
        <v>3327.5657953739569</v>
      </c>
      <c r="J199" s="10">
        <f>IF(AND($F199&gt;J$10,$E199&gt;0),$D199/$E199,IF(J$10=$F199,$D199-SUM($G199:I199),0))</f>
        <v>3327.5657953739569</v>
      </c>
      <c r="K199" s="10">
        <f>IF(AND($F199&gt;K$10,$E199&gt;0),$D199/$E199,IF(K$10=$F199,$D199-SUM($G199:J199),0))</f>
        <v>3327.5657953739569</v>
      </c>
      <c r="L199" s="10">
        <f>IF(AND($F199&gt;L$10,$E199&gt;0),$D199/$E199,IF(L$10=$F199,$D199-SUM($G199:K199),0))</f>
        <v>3327.5657953739569</v>
      </c>
      <c r="M199" s="10">
        <f>IF(AND($F199&gt;M$10,$E199&gt;0),$D199/$E199,IF(M$10=$F199,$D199-SUM($G199:L199),0))</f>
        <v>3327.5657953739569</v>
      </c>
      <c r="N199" s="2"/>
      <c r="O199" s="10">
        <f>I199*PRODUCT($O$17:O$17)</f>
        <v>3357.5138875323223</v>
      </c>
      <c r="P199" s="10">
        <f>J199*PRODUCT($O$17:P$17)</f>
        <v>3387.7315125201126</v>
      </c>
      <c r="Q199" s="10">
        <f>K199*PRODUCT($O$17:Q$17)</f>
        <v>3418.2210961327933</v>
      </c>
      <c r="R199" s="10">
        <f>L199*PRODUCT($O$17:R$17)</f>
        <v>3448.9850859979879</v>
      </c>
      <c r="S199" s="10">
        <f>M199*PRODUCT($O$17:S$17)</f>
        <v>3480.0259517719696</v>
      </c>
      <c r="T199" s="2"/>
      <c r="U199" s="10">
        <f t="shared" si="16"/>
        <v>95689.145794671189</v>
      </c>
      <c r="V199" s="10">
        <f t="shared" si="20"/>
        <v>93162.616594303108</v>
      </c>
      <c r="W199" s="10">
        <f t="shared" si="20"/>
        <v>90582.859047519029</v>
      </c>
      <c r="X199" s="10">
        <f t="shared" si="20"/>
        <v>87949.119692948705</v>
      </c>
      <c r="Y199" s="10">
        <f t="shared" si="20"/>
        <v>85260.63581841327</v>
      </c>
    </row>
    <row r="200" spans="1:25" s="5" customFormat="1" x14ac:dyDescent="0.2">
      <c r="A200" s="2"/>
      <c r="B200" s="29">
        <f>'3) Input geactiveerde inflatie'!B187</f>
        <v>175</v>
      </c>
      <c r="C200" s="29">
        <f>'3) Input geactiveerde inflatie'!D187</f>
        <v>-1582.6210024924912</v>
      </c>
      <c r="D200" s="10">
        <f t="shared" si="17"/>
        <v>-791.31050124624562</v>
      </c>
      <c r="E200" s="39">
        <f>'3) Input geactiveerde inflatie'!E187</f>
        <v>14.5</v>
      </c>
      <c r="F200" s="51">
        <f>'3) Input geactiveerde inflatie'!F187</f>
        <v>2036</v>
      </c>
      <c r="G200" s="2"/>
      <c r="H200" s="53"/>
      <c r="I200" s="10">
        <f>IF(AND($F200&gt;I$10,$E200&gt;0),$D200/$E200,IF(I$10=$F200,$D200-SUM($G200:G200),0))</f>
        <v>-54.573138016982455</v>
      </c>
      <c r="J200" s="10">
        <f>IF(AND($F200&gt;J$10,$E200&gt;0),$D200/$E200,IF(J$10=$F200,$D200-SUM($G200:I200),0))</f>
        <v>-54.573138016982455</v>
      </c>
      <c r="K200" s="10">
        <f>IF(AND($F200&gt;K$10,$E200&gt;0),$D200/$E200,IF(K$10=$F200,$D200-SUM($G200:J200),0))</f>
        <v>-54.573138016982455</v>
      </c>
      <c r="L200" s="10">
        <f>IF(AND($F200&gt;L$10,$E200&gt;0),$D200/$E200,IF(L$10=$F200,$D200-SUM($G200:K200),0))</f>
        <v>-54.573138016982455</v>
      </c>
      <c r="M200" s="10">
        <f>IF(AND($F200&gt;M$10,$E200&gt;0),$D200/$E200,IF(M$10=$F200,$D200-SUM($G200:L200),0))</f>
        <v>-54.573138016982455</v>
      </c>
      <c r="N200" s="2"/>
      <c r="O200" s="10">
        <f>I200*PRODUCT($O$17:O$17)</f>
        <v>-55.06429625913529</v>
      </c>
      <c r="P200" s="10">
        <f>J200*PRODUCT($O$17:P$17)</f>
        <v>-55.559874925467504</v>
      </c>
      <c r="Q200" s="10">
        <f>K200*PRODUCT($O$17:Q$17)</f>
        <v>-56.059913799796703</v>
      </c>
      <c r="R200" s="10">
        <f>L200*PRODUCT($O$17:R$17)</f>
        <v>-56.564453023994865</v>
      </c>
      <c r="S200" s="10">
        <f>M200*PRODUCT($O$17:S$17)</f>
        <v>-57.073533101210813</v>
      </c>
      <c r="T200" s="2"/>
      <c r="U200" s="10">
        <f t="shared" si="16"/>
        <v>-743.36799949832641</v>
      </c>
      <c r="V200" s="10">
        <f t="shared" si="20"/>
        <v>-694.49843656834378</v>
      </c>
      <c r="W200" s="10">
        <f t="shared" si="20"/>
        <v>-644.68900869766208</v>
      </c>
      <c r="X200" s="10">
        <f t="shared" si="20"/>
        <v>-593.92675675194619</v>
      </c>
      <c r="Y200" s="10">
        <f t="shared" si="20"/>
        <v>-542.19856446150277</v>
      </c>
    </row>
    <row r="201" spans="1:25" s="5" customFormat="1" x14ac:dyDescent="0.2">
      <c r="A201" s="2"/>
      <c r="B201" s="29">
        <f>'3) Input geactiveerde inflatie'!B188</f>
        <v>176</v>
      </c>
      <c r="C201" s="29">
        <f>'3) Input geactiveerde inflatie'!D188</f>
        <v>-1.5089431486843732E-11</v>
      </c>
      <c r="D201" s="10">
        <f t="shared" si="17"/>
        <v>-7.5447157434218661E-12</v>
      </c>
      <c r="E201" s="39">
        <f>'3) Input geactiveerde inflatie'!E188</f>
        <v>0</v>
      </c>
      <c r="F201" s="51">
        <f>'3) Input geactiveerde inflatie'!F188</f>
        <v>2016</v>
      </c>
      <c r="G201" s="2"/>
      <c r="H201" s="53"/>
      <c r="I201" s="10">
        <f>IF(AND($F201&gt;I$10,$E201&gt;0),$D201/$E201,IF(I$10=$F201,$D201-SUM($G201:G201),0))</f>
        <v>0</v>
      </c>
      <c r="J201" s="10">
        <f>IF(AND($F201&gt;J$10,$E201&gt;0),$D201/$E201,IF(J$10=$F201,$D201-SUM($G201:I201),0))</f>
        <v>0</v>
      </c>
      <c r="K201" s="10">
        <f>IF(AND($F201&gt;K$10,$E201&gt;0),$D201/$E201,IF(K$10=$F201,$D201-SUM($G201:J201),0))</f>
        <v>0</v>
      </c>
      <c r="L201" s="10">
        <f>IF(AND($F201&gt;L$10,$E201&gt;0),$D201/$E201,IF(L$10=$F201,$D201-SUM($G201:K201),0))</f>
        <v>0</v>
      </c>
      <c r="M201" s="10">
        <f>IF(AND($F201&gt;M$10,$E201&gt;0),$D201/$E201,IF(M$10=$F201,$D201-SUM($G201:L201),0))</f>
        <v>0</v>
      </c>
      <c r="N201" s="2"/>
      <c r="O201" s="10">
        <f>I201*PRODUCT($O$17:O$17)</f>
        <v>0</v>
      </c>
      <c r="P201" s="10">
        <f>J201*PRODUCT($O$17:P$17)</f>
        <v>0</v>
      </c>
      <c r="Q201" s="10">
        <f>K201*PRODUCT($O$17:Q$17)</f>
        <v>0</v>
      </c>
      <c r="R201" s="10">
        <f>L201*PRODUCT($O$17:R$17)</f>
        <v>0</v>
      </c>
      <c r="S201" s="10">
        <f>M201*PRODUCT($O$17:S$17)</f>
        <v>0</v>
      </c>
      <c r="T201" s="2"/>
      <c r="U201" s="10">
        <f t="shared" si="16"/>
        <v>-7.6126181851126627E-12</v>
      </c>
      <c r="V201" s="10">
        <f t="shared" si="20"/>
        <v>-7.6811317487786761E-12</v>
      </c>
      <c r="W201" s="10">
        <f t="shared" si="20"/>
        <v>-7.7502619345176831E-12</v>
      </c>
      <c r="X201" s="10">
        <f t="shared" si="20"/>
        <v>-7.8200142919283413E-12</v>
      </c>
      <c r="Y201" s="10">
        <f t="shared" si="20"/>
        <v>-7.8903944205556963E-12</v>
      </c>
    </row>
    <row r="202" spans="1:25" s="5" customFormat="1" x14ac:dyDescent="0.2">
      <c r="A202" s="2"/>
      <c r="B202" s="29">
        <f>'3) Input geactiveerde inflatie'!B189</f>
        <v>177</v>
      </c>
      <c r="C202" s="29">
        <f>'3) Input geactiveerde inflatie'!D189</f>
        <v>300399.60742095066</v>
      </c>
      <c r="D202" s="10">
        <f t="shared" si="17"/>
        <v>150199.80371047533</v>
      </c>
      <c r="E202" s="39">
        <f>'3) Input geactiveerde inflatie'!E189</f>
        <v>40.5</v>
      </c>
      <c r="F202" s="51">
        <f>'3) Input geactiveerde inflatie'!F189</f>
        <v>2062</v>
      </c>
      <c r="G202" s="2"/>
      <c r="H202" s="53"/>
      <c r="I202" s="10">
        <f>IF(AND($F202&gt;I$10,$E202&gt;0),$D202/$E202,IF(I$10=$F202,$D202-SUM($G202:G202),0))</f>
        <v>3708.6371286537119</v>
      </c>
      <c r="J202" s="10">
        <f>IF(AND($F202&gt;J$10,$E202&gt;0),$D202/$E202,IF(J$10=$F202,$D202-SUM($G202:I202),0))</f>
        <v>3708.6371286537119</v>
      </c>
      <c r="K202" s="10">
        <f>IF(AND($F202&gt;K$10,$E202&gt;0),$D202/$E202,IF(K$10=$F202,$D202-SUM($G202:J202),0))</f>
        <v>3708.6371286537119</v>
      </c>
      <c r="L202" s="10">
        <f>IF(AND($F202&gt;L$10,$E202&gt;0),$D202/$E202,IF(L$10=$F202,$D202-SUM($G202:K202),0))</f>
        <v>3708.6371286537119</v>
      </c>
      <c r="M202" s="10">
        <f>IF(AND($F202&gt;M$10,$E202&gt;0),$D202/$E202,IF(M$10=$F202,$D202-SUM($G202:L202),0))</f>
        <v>3708.6371286537119</v>
      </c>
      <c r="N202" s="2"/>
      <c r="O202" s="10">
        <f>I202*PRODUCT($O$17:O$17)</f>
        <v>3742.0148628115949</v>
      </c>
      <c r="P202" s="10">
        <f>J202*PRODUCT($O$17:P$17)</f>
        <v>3775.6929965768991</v>
      </c>
      <c r="Q202" s="10">
        <f>K202*PRODUCT($O$17:Q$17)</f>
        <v>3809.6742335460904</v>
      </c>
      <c r="R202" s="10">
        <f>L202*PRODUCT($O$17:R$17)</f>
        <v>3843.9613016480043</v>
      </c>
      <c r="S202" s="10">
        <f>M202*PRODUCT($O$17:S$17)</f>
        <v>3878.5569533628363</v>
      </c>
      <c r="T202" s="2"/>
      <c r="U202" s="10">
        <f t="shared" si="16"/>
        <v>147809.58708105798</v>
      </c>
      <c r="V202" s="10">
        <f t="shared" si="20"/>
        <v>145364.1803682106</v>
      </c>
      <c r="W202" s="10">
        <f t="shared" si="20"/>
        <v>142862.78375797838</v>
      </c>
      <c r="X202" s="10">
        <f t="shared" si="20"/>
        <v>140304.58751015217</v>
      </c>
      <c r="Y202" s="10">
        <f t="shared" si="20"/>
        <v>137688.77184438068</v>
      </c>
    </row>
    <row r="203" spans="1:25" s="5" customFormat="1" x14ac:dyDescent="0.2">
      <c r="A203" s="2"/>
      <c r="B203" s="29">
        <f>'3) Input geactiveerde inflatie'!B190</f>
        <v>178</v>
      </c>
      <c r="C203" s="29">
        <f>'3) Input geactiveerde inflatie'!D190</f>
        <v>146396.39457675512</v>
      </c>
      <c r="D203" s="10">
        <f t="shared" si="17"/>
        <v>73198.19728837756</v>
      </c>
      <c r="E203" s="39">
        <f>'3) Input geactiveerde inflatie'!E190</f>
        <v>30.5</v>
      </c>
      <c r="F203" s="51">
        <f>'3) Input geactiveerde inflatie'!F190</f>
        <v>2052</v>
      </c>
      <c r="G203" s="2"/>
      <c r="H203" s="53"/>
      <c r="I203" s="10">
        <f>IF(AND($F203&gt;I$10,$E203&gt;0),$D203/$E203,IF(I$10=$F203,$D203-SUM($G203:G203),0))</f>
        <v>2399.9408947009038</v>
      </c>
      <c r="J203" s="10">
        <f>IF(AND($F203&gt;J$10,$E203&gt;0),$D203/$E203,IF(J$10=$F203,$D203-SUM($G203:I203),0))</f>
        <v>2399.9408947009038</v>
      </c>
      <c r="K203" s="10">
        <f>IF(AND($F203&gt;K$10,$E203&gt;0),$D203/$E203,IF(K$10=$F203,$D203-SUM($G203:J203),0))</f>
        <v>2399.9408947009038</v>
      </c>
      <c r="L203" s="10">
        <f>IF(AND($F203&gt;L$10,$E203&gt;0),$D203/$E203,IF(L$10=$F203,$D203-SUM($G203:K203),0))</f>
        <v>2399.9408947009038</v>
      </c>
      <c r="M203" s="10">
        <f>IF(AND($F203&gt;M$10,$E203&gt;0),$D203/$E203,IF(M$10=$F203,$D203-SUM($G203:L203),0))</f>
        <v>2399.9408947009038</v>
      </c>
      <c r="N203" s="2"/>
      <c r="O203" s="10">
        <f>I203*PRODUCT($O$17:O$17)</f>
        <v>2421.5403627532119</v>
      </c>
      <c r="P203" s="10">
        <f>J203*PRODUCT($O$17:P$17)</f>
        <v>2443.3342260179902</v>
      </c>
      <c r="Q203" s="10">
        <f>K203*PRODUCT($O$17:Q$17)</f>
        <v>2465.324234052152</v>
      </c>
      <c r="R203" s="10">
        <f>L203*PRODUCT($O$17:R$17)</f>
        <v>2487.5121521586207</v>
      </c>
      <c r="S203" s="10">
        <f>M203*PRODUCT($O$17:S$17)</f>
        <v>2509.8997615280482</v>
      </c>
      <c r="T203" s="2"/>
      <c r="U203" s="10">
        <f t="shared" si="16"/>
        <v>71435.440701219748</v>
      </c>
      <c r="V203" s="10">
        <f t="shared" ref="V203:Y218" si="21">U203*P$17-P203</f>
        <v>69635.025441512727</v>
      </c>
      <c r="W203" s="10">
        <f t="shared" si="21"/>
        <v>67796.416436434185</v>
      </c>
      <c r="X203" s="10">
        <f t="shared" si="21"/>
        <v>65919.072032203461</v>
      </c>
      <c r="Y203" s="10">
        <f t="shared" si="21"/>
        <v>64002.44391896524</v>
      </c>
    </row>
    <row r="204" spans="1:25" s="5" customFormat="1" x14ac:dyDescent="0.2">
      <c r="A204" s="2"/>
      <c r="B204" s="29">
        <f>'3) Input geactiveerde inflatie'!B191</f>
        <v>179</v>
      </c>
      <c r="C204" s="29">
        <f>'3) Input geactiveerde inflatie'!D191</f>
        <v>577.89801662248374</v>
      </c>
      <c r="D204" s="10">
        <f t="shared" si="17"/>
        <v>288.94900831124187</v>
      </c>
      <c r="E204" s="39">
        <f>'3) Input geactiveerde inflatie'!E191</f>
        <v>15.5</v>
      </c>
      <c r="F204" s="51">
        <f>'3) Input geactiveerde inflatie'!F191</f>
        <v>2037</v>
      </c>
      <c r="G204" s="2"/>
      <c r="H204" s="53"/>
      <c r="I204" s="10">
        <f>IF(AND($F204&gt;I$10,$E204&gt;0),$D204/$E204,IF(I$10=$F204,$D204-SUM($G204:G204),0))</f>
        <v>18.641871503951087</v>
      </c>
      <c r="J204" s="10">
        <f>IF(AND($F204&gt;J$10,$E204&gt;0),$D204/$E204,IF(J$10=$F204,$D204-SUM($G204:I204),0))</f>
        <v>18.641871503951087</v>
      </c>
      <c r="K204" s="10">
        <f>IF(AND($F204&gt;K$10,$E204&gt;0),$D204/$E204,IF(K$10=$F204,$D204-SUM($G204:J204),0))</f>
        <v>18.641871503951087</v>
      </c>
      <c r="L204" s="10">
        <f>IF(AND($F204&gt;L$10,$E204&gt;0),$D204/$E204,IF(L$10=$F204,$D204-SUM($G204:K204),0))</f>
        <v>18.641871503951087</v>
      </c>
      <c r="M204" s="10">
        <f>IF(AND($F204&gt;M$10,$E204&gt;0),$D204/$E204,IF(M$10=$F204,$D204-SUM($G204:L204),0))</f>
        <v>18.641871503951087</v>
      </c>
      <c r="N204" s="2"/>
      <c r="O204" s="10">
        <f>I204*PRODUCT($O$17:O$17)</f>
        <v>18.809648347486647</v>
      </c>
      <c r="P204" s="10">
        <f>J204*PRODUCT($O$17:P$17)</f>
        <v>18.978935182614023</v>
      </c>
      <c r="Q204" s="10">
        <f>K204*PRODUCT($O$17:Q$17)</f>
        <v>19.149745599257546</v>
      </c>
      <c r="R204" s="10">
        <f>L204*PRODUCT($O$17:R$17)</f>
        <v>19.32209330965086</v>
      </c>
      <c r="S204" s="10">
        <f>M204*PRODUCT($O$17:S$17)</f>
        <v>19.495992149437718</v>
      </c>
      <c r="T204" s="2"/>
      <c r="U204" s="10">
        <f t="shared" si="16"/>
        <v>272.73990103855635</v>
      </c>
      <c r="V204" s="10">
        <f t="shared" si="21"/>
        <v>256.21562496528935</v>
      </c>
      <c r="W204" s="10">
        <f t="shared" si="21"/>
        <v>239.37181999071939</v>
      </c>
      <c r="X204" s="10">
        <f t="shared" si="21"/>
        <v>222.204073060985</v>
      </c>
      <c r="Y204" s="10">
        <f t="shared" si="21"/>
        <v>204.70791756909614</v>
      </c>
    </row>
    <row r="205" spans="1:25" s="5" customFormat="1" x14ac:dyDescent="0.2">
      <c r="A205" s="2"/>
      <c r="B205" s="29">
        <f>'3) Input geactiveerde inflatie'!B192</f>
        <v>180</v>
      </c>
      <c r="C205" s="29">
        <f>'3) Input geactiveerde inflatie'!D192</f>
        <v>289.27467172023034</v>
      </c>
      <c r="D205" s="10">
        <f t="shared" si="17"/>
        <v>144.63733586011517</v>
      </c>
      <c r="E205" s="39">
        <f>'3) Input geactiveerde inflatie'!E192</f>
        <v>0.5</v>
      </c>
      <c r="F205" s="51">
        <f>'3) Input geactiveerde inflatie'!F192</f>
        <v>2022</v>
      </c>
      <c r="G205" s="2"/>
      <c r="H205" s="53"/>
      <c r="I205" s="10">
        <f>IF(AND($F205&gt;I$10,$E205&gt;0),$D205/$E205,IF(I$10=$F205,$D205-SUM($G205:G205),0))</f>
        <v>144.63733586011517</v>
      </c>
      <c r="J205" s="10">
        <f>IF(AND($F205&gt;J$10,$E205&gt;0),$D205/$E205,IF(J$10=$F205,$D205-SUM($G205:I205),0))</f>
        <v>0</v>
      </c>
      <c r="K205" s="10">
        <f>IF(AND($F205&gt;K$10,$E205&gt;0),$D205/$E205,IF(K$10=$F205,$D205-SUM($G205:J205),0))</f>
        <v>0</v>
      </c>
      <c r="L205" s="10">
        <f>IF(AND($F205&gt;L$10,$E205&gt;0),$D205/$E205,IF(L$10=$F205,$D205-SUM($G205:K205),0))</f>
        <v>0</v>
      </c>
      <c r="M205" s="10">
        <f>IF(AND($F205&gt;M$10,$E205&gt;0),$D205/$E205,IF(M$10=$F205,$D205-SUM($G205:L205),0))</f>
        <v>0</v>
      </c>
      <c r="N205" s="2"/>
      <c r="O205" s="10">
        <f>I205*PRODUCT($O$17:O$17)</f>
        <v>145.93907188285618</v>
      </c>
      <c r="P205" s="10">
        <f>J205*PRODUCT($O$17:P$17)</f>
        <v>0</v>
      </c>
      <c r="Q205" s="10">
        <f>K205*PRODUCT($O$17:Q$17)</f>
        <v>0</v>
      </c>
      <c r="R205" s="10">
        <f>L205*PRODUCT($O$17:R$17)</f>
        <v>0</v>
      </c>
      <c r="S205" s="10">
        <f>M205*PRODUCT($O$17:S$17)</f>
        <v>0</v>
      </c>
      <c r="T205" s="2"/>
      <c r="U205" s="10">
        <f t="shared" si="16"/>
        <v>0</v>
      </c>
      <c r="V205" s="10">
        <f t="shared" si="21"/>
        <v>0</v>
      </c>
      <c r="W205" s="10">
        <f t="shared" si="21"/>
        <v>0</v>
      </c>
      <c r="X205" s="10">
        <f t="shared" si="21"/>
        <v>0</v>
      </c>
      <c r="Y205" s="10">
        <f t="shared" si="21"/>
        <v>0</v>
      </c>
    </row>
    <row r="206" spans="1:25" s="5" customFormat="1" x14ac:dyDescent="0.2">
      <c r="A206" s="2"/>
      <c r="B206" s="29">
        <f>'3) Input geactiveerde inflatie'!B193</f>
        <v>181</v>
      </c>
      <c r="C206" s="29">
        <f>'3) Input geactiveerde inflatie'!D193</f>
        <v>-6.736871821917593E-10</v>
      </c>
      <c r="D206" s="10">
        <f t="shared" si="17"/>
        <v>-3.3684359109587965E-10</v>
      </c>
      <c r="E206" s="39">
        <f>'3) Input geactiveerde inflatie'!E193</f>
        <v>0</v>
      </c>
      <c r="F206" s="51">
        <f>'3) Input geactiveerde inflatie'!F193</f>
        <v>2017</v>
      </c>
      <c r="G206" s="2"/>
      <c r="H206" s="53"/>
      <c r="I206" s="10">
        <f>IF(AND($F206&gt;I$10,$E206&gt;0),$D206/$E206,IF(I$10=$F206,$D206-SUM($G206:G206),0))</f>
        <v>0</v>
      </c>
      <c r="J206" s="10">
        <f>IF(AND($F206&gt;J$10,$E206&gt;0),$D206/$E206,IF(J$10=$F206,$D206-SUM($G206:I206),0))</f>
        <v>0</v>
      </c>
      <c r="K206" s="10">
        <f>IF(AND($F206&gt;K$10,$E206&gt;0),$D206/$E206,IF(K$10=$F206,$D206-SUM($G206:J206),0))</f>
        <v>0</v>
      </c>
      <c r="L206" s="10">
        <f>IF(AND($F206&gt;L$10,$E206&gt;0),$D206/$E206,IF(L$10=$F206,$D206-SUM($G206:K206),0))</f>
        <v>0</v>
      </c>
      <c r="M206" s="10">
        <f>IF(AND($F206&gt;M$10,$E206&gt;0),$D206/$E206,IF(M$10=$F206,$D206-SUM($G206:L206),0))</f>
        <v>0</v>
      </c>
      <c r="N206" s="2"/>
      <c r="O206" s="10">
        <f>I206*PRODUCT($O$17:O$17)</f>
        <v>0</v>
      </c>
      <c r="P206" s="10">
        <f>J206*PRODUCT($O$17:P$17)</f>
        <v>0</v>
      </c>
      <c r="Q206" s="10">
        <f>K206*PRODUCT($O$17:Q$17)</f>
        <v>0</v>
      </c>
      <c r="R206" s="10">
        <f>L206*PRODUCT($O$17:R$17)</f>
        <v>0</v>
      </c>
      <c r="S206" s="10">
        <f>M206*PRODUCT($O$17:S$17)</f>
        <v>0</v>
      </c>
      <c r="T206" s="2"/>
      <c r="U206" s="10">
        <f t="shared" si="16"/>
        <v>-3.3987518341574251E-10</v>
      </c>
      <c r="V206" s="10">
        <f t="shared" si="21"/>
        <v>-3.4293406006648414E-10</v>
      </c>
      <c r="W206" s="10">
        <f t="shared" si="21"/>
        <v>-3.4602046660708244E-10</v>
      </c>
      <c r="X206" s="10">
        <f t="shared" si="21"/>
        <v>-3.4913465080654612E-10</v>
      </c>
      <c r="Y206" s="10">
        <f t="shared" si="21"/>
        <v>-3.5227686266380501E-10</v>
      </c>
    </row>
    <row r="207" spans="1:25" s="5" customFormat="1" x14ac:dyDescent="0.2">
      <c r="A207" s="2"/>
      <c r="B207" s="29">
        <f>'3) Input geactiveerde inflatie'!B194</f>
        <v>182</v>
      </c>
      <c r="C207" s="29">
        <f>'3) Input geactiveerde inflatie'!D194</f>
        <v>276420.14346542908</v>
      </c>
      <c r="D207" s="10">
        <f t="shared" si="17"/>
        <v>138210.07173271454</v>
      </c>
      <c r="E207" s="39">
        <f>'3) Input geactiveerde inflatie'!E194</f>
        <v>41.5</v>
      </c>
      <c r="F207" s="51">
        <f>'3) Input geactiveerde inflatie'!F194</f>
        <v>2063</v>
      </c>
      <c r="G207" s="2"/>
      <c r="H207" s="53"/>
      <c r="I207" s="10">
        <f>IF(AND($F207&gt;I$10,$E207&gt;0),$D207/$E207,IF(I$10=$F207,$D207-SUM($G207:G207),0))</f>
        <v>3330.3631742822781</v>
      </c>
      <c r="J207" s="10">
        <f>IF(AND($F207&gt;J$10,$E207&gt;0),$D207/$E207,IF(J$10=$F207,$D207-SUM($G207:I207),0))</f>
        <v>3330.3631742822781</v>
      </c>
      <c r="K207" s="10">
        <f>IF(AND($F207&gt;K$10,$E207&gt;0),$D207/$E207,IF(K$10=$F207,$D207-SUM($G207:J207),0))</f>
        <v>3330.3631742822781</v>
      </c>
      <c r="L207" s="10">
        <f>IF(AND($F207&gt;L$10,$E207&gt;0),$D207/$E207,IF(L$10=$F207,$D207-SUM($G207:K207),0))</f>
        <v>3330.3631742822781</v>
      </c>
      <c r="M207" s="10">
        <f>IF(AND($F207&gt;M$10,$E207&gt;0),$D207/$E207,IF(M$10=$F207,$D207-SUM($G207:L207),0))</f>
        <v>3330.3631742822781</v>
      </c>
      <c r="N207" s="2"/>
      <c r="O207" s="10">
        <f>I207*PRODUCT($O$17:O$17)</f>
        <v>3360.3364428508185</v>
      </c>
      <c r="P207" s="10">
        <f>J207*PRODUCT($O$17:P$17)</f>
        <v>3390.5794708364751</v>
      </c>
      <c r="Q207" s="10">
        <f>K207*PRODUCT($O$17:Q$17)</f>
        <v>3421.0946860740028</v>
      </c>
      <c r="R207" s="10">
        <f>L207*PRODUCT($O$17:R$17)</f>
        <v>3451.8845382486684</v>
      </c>
      <c r="S207" s="10">
        <f>M207*PRODUCT($O$17:S$17)</f>
        <v>3482.9514990929065</v>
      </c>
      <c r="T207" s="2"/>
      <c r="U207" s="10">
        <f t="shared" si="16"/>
        <v>136093.62593545814</v>
      </c>
      <c r="V207" s="10">
        <f t="shared" si="21"/>
        <v>133927.88909804079</v>
      </c>
      <c r="W207" s="10">
        <f t="shared" si="21"/>
        <v>131712.14541384912</v>
      </c>
      <c r="X207" s="10">
        <f t="shared" si="21"/>
        <v>129445.67018432509</v>
      </c>
      <c r="Y207" s="10">
        <f t="shared" si="21"/>
        <v>127127.7297168911</v>
      </c>
    </row>
    <row r="208" spans="1:25" s="5" customFormat="1" x14ac:dyDescent="0.2">
      <c r="A208" s="2"/>
      <c r="B208" s="29">
        <f>'3) Input geactiveerde inflatie'!B195</f>
        <v>183</v>
      </c>
      <c r="C208" s="29">
        <f>'3) Input geactiveerde inflatie'!D195</f>
        <v>170324.37577796588</v>
      </c>
      <c r="D208" s="10">
        <f t="shared" si="17"/>
        <v>85162.187888982939</v>
      </c>
      <c r="E208" s="39">
        <f>'3) Input geactiveerde inflatie'!E195</f>
        <v>31.5</v>
      </c>
      <c r="F208" s="51">
        <f>'3) Input geactiveerde inflatie'!F195</f>
        <v>2053</v>
      </c>
      <c r="G208" s="2"/>
      <c r="H208" s="53"/>
      <c r="I208" s="10">
        <f>IF(AND($F208&gt;I$10,$E208&gt;0),$D208/$E208,IF(I$10=$F208,$D208-SUM($G208:G208),0))</f>
        <v>2703.5615202851727</v>
      </c>
      <c r="J208" s="10">
        <f>IF(AND($F208&gt;J$10,$E208&gt;0),$D208/$E208,IF(J$10=$F208,$D208-SUM($G208:I208),0))</f>
        <v>2703.5615202851727</v>
      </c>
      <c r="K208" s="10">
        <f>IF(AND($F208&gt;K$10,$E208&gt;0),$D208/$E208,IF(K$10=$F208,$D208-SUM($G208:J208),0))</f>
        <v>2703.5615202851727</v>
      </c>
      <c r="L208" s="10">
        <f>IF(AND($F208&gt;L$10,$E208&gt;0),$D208/$E208,IF(L$10=$F208,$D208-SUM($G208:K208),0))</f>
        <v>2703.5615202851727</v>
      </c>
      <c r="M208" s="10">
        <f>IF(AND($F208&gt;M$10,$E208&gt;0),$D208/$E208,IF(M$10=$F208,$D208-SUM($G208:L208),0))</f>
        <v>2703.5615202851727</v>
      </c>
      <c r="N208" s="2"/>
      <c r="O208" s="10">
        <f>I208*PRODUCT($O$17:O$17)</f>
        <v>2727.893573967739</v>
      </c>
      <c r="P208" s="10">
        <f>J208*PRODUCT($O$17:P$17)</f>
        <v>2752.4446161334486</v>
      </c>
      <c r="Q208" s="10">
        <f>K208*PRODUCT($O$17:Q$17)</f>
        <v>2777.2166176786491</v>
      </c>
      <c r="R208" s="10">
        <f>L208*PRODUCT($O$17:R$17)</f>
        <v>2802.2115672377563</v>
      </c>
      <c r="S208" s="10">
        <f>M208*PRODUCT($O$17:S$17)</f>
        <v>2827.4314713428957</v>
      </c>
      <c r="T208" s="2"/>
      <c r="U208" s="10">
        <f t="shared" si="16"/>
        <v>83200.754006016039</v>
      </c>
      <c r="V208" s="10">
        <f t="shared" si="21"/>
        <v>81197.116175936724</v>
      </c>
      <c r="W208" s="10">
        <f t="shared" si="21"/>
        <v>79150.673603841497</v>
      </c>
      <c r="X208" s="10">
        <f t="shared" si="21"/>
        <v>77060.818099038312</v>
      </c>
      <c r="Y208" s="10">
        <f t="shared" si="21"/>
        <v>74926.933990586753</v>
      </c>
    </row>
    <row r="209" spans="1:25" s="5" customFormat="1" x14ac:dyDescent="0.2">
      <c r="A209" s="2"/>
      <c r="B209" s="29">
        <f>'3) Input geactiveerde inflatie'!B196</f>
        <v>184</v>
      </c>
      <c r="C209" s="29">
        <f>'3) Input geactiveerde inflatie'!D196</f>
        <v>11610.765021284169</v>
      </c>
      <c r="D209" s="10">
        <f t="shared" si="17"/>
        <v>5805.3825106420845</v>
      </c>
      <c r="E209" s="39">
        <f>'3) Input geactiveerde inflatie'!E196</f>
        <v>16.5</v>
      </c>
      <c r="F209" s="51">
        <f>'3) Input geactiveerde inflatie'!F196</f>
        <v>2038</v>
      </c>
      <c r="G209" s="2"/>
      <c r="H209" s="53"/>
      <c r="I209" s="10">
        <f>IF(AND($F209&gt;I$10,$E209&gt;0),$D209/$E209,IF(I$10=$F209,$D209-SUM($G209:G209),0))</f>
        <v>351.84136428133843</v>
      </c>
      <c r="J209" s="10">
        <f>IF(AND($F209&gt;J$10,$E209&gt;0),$D209/$E209,IF(J$10=$F209,$D209-SUM($G209:I209),0))</f>
        <v>351.84136428133843</v>
      </c>
      <c r="K209" s="10">
        <f>IF(AND($F209&gt;K$10,$E209&gt;0),$D209/$E209,IF(K$10=$F209,$D209-SUM($G209:J209),0))</f>
        <v>351.84136428133843</v>
      </c>
      <c r="L209" s="10">
        <f>IF(AND($F209&gt;L$10,$E209&gt;0),$D209/$E209,IF(L$10=$F209,$D209-SUM($G209:K209),0))</f>
        <v>351.84136428133843</v>
      </c>
      <c r="M209" s="10">
        <f>IF(AND($F209&gt;M$10,$E209&gt;0),$D209/$E209,IF(M$10=$F209,$D209-SUM($G209:L209),0))</f>
        <v>351.84136428133843</v>
      </c>
      <c r="N209" s="2"/>
      <c r="O209" s="10">
        <f>I209*PRODUCT($O$17:O$17)</f>
        <v>355.00793655987042</v>
      </c>
      <c r="P209" s="10">
        <f>J209*PRODUCT($O$17:P$17)</f>
        <v>358.20300798890923</v>
      </c>
      <c r="Q209" s="10">
        <f>K209*PRODUCT($O$17:Q$17)</f>
        <v>361.42683506080937</v>
      </c>
      <c r="R209" s="10">
        <f>L209*PRODUCT($O$17:R$17)</f>
        <v>364.6796765763566</v>
      </c>
      <c r="S209" s="10">
        <f>M209*PRODUCT($O$17:S$17)</f>
        <v>367.96179366554378</v>
      </c>
      <c r="T209" s="2"/>
      <c r="U209" s="10">
        <f t="shared" si="16"/>
        <v>5502.6230166779924</v>
      </c>
      <c r="V209" s="10">
        <f t="shared" si="21"/>
        <v>5193.9436158391845</v>
      </c>
      <c r="W209" s="10">
        <f t="shared" si="21"/>
        <v>4879.2622733209273</v>
      </c>
      <c r="X209" s="10">
        <f t="shared" si="21"/>
        <v>4558.495957204459</v>
      </c>
      <c r="Y209" s="10">
        <f t="shared" si="21"/>
        <v>4231.5606271537545</v>
      </c>
    </row>
    <row r="210" spans="1:25" s="5" customFormat="1" x14ac:dyDescent="0.2">
      <c r="A210" s="2"/>
      <c r="B210" s="29">
        <f>'3) Input geactiveerde inflatie'!B197</f>
        <v>185</v>
      </c>
      <c r="C210" s="29">
        <f>'3) Input geactiveerde inflatie'!D197</f>
        <v>473.85655238729078</v>
      </c>
      <c r="D210" s="10">
        <f t="shared" si="17"/>
        <v>236.92827619364539</v>
      </c>
      <c r="E210" s="39">
        <f>'3) Input geactiveerde inflatie'!E197</f>
        <v>1.5</v>
      </c>
      <c r="F210" s="51">
        <f>'3) Input geactiveerde inflatie'!F197</f>
        <v>2023</v>
      </c>
      <c r="G210" s="2"/>
      <c r="H210" s="53"/>
      <c r="I210" s="10">
        <f>IF(AND($F210&gt;I$10,$E210&gt;0),$D210/$E210,IF(I$10=$F210,$D210-SUM($G210:G210),0))</f>
        <v>157.95218412909693</v>
      </c>
      <c r="J210" s="10">
        <f>IF(AND($F210&gt;J$10,$E210&gt;0),$D210/$E210,IF(J$10=$F210,$D210-SUM($G210:I210),0))</f>
        <v>78.976092064548453</v>
      </c>
      <c r="K210" s="10">
        <f>IF(AND($F210&gt;K$10,$E210&gt;0),$D210/$E210,IF(K$10=$F210,$D210-SUM($G210:J210),0))</f>
        <v>0</v>
      </c>
      <c r="L210" s="10">
        <f>IF(AND($F210&gt;L$10,$E210&gt;0),$D210/$E210,IF(L$10=$F210,$D210-SUM($G210:K210),0))</f>
        <v>0</v>
      </c>
      <c r="M210" s="10">
        <f>IF(AND($F210&gt;M$10,$E210&gt;0),$D210/$E210,IF(M$10=$F210,$D210-SUM($G210:L210),0))</f>
        <v>0</v>
      </c>
      <c r="N210" s="2"/>
      <c r="O210" s="10">
        <f>I210*PRODUCT($O$17:O$17)</f>
        <v>159.37375378625879</v>
      </c>
      <c r="P210" s="10">
        <f>J210*PRODUCT($O$17:P$17)</f>
        <v>80.404058785167535</v>
      </c>
      <c r="Q210" s="10">
        <f>K210*PRODUCT($O$17:Q$17)</f>
        <v>0</v>
      </c>
      <c r="R210" s="10">
        <f>L210*PRODUCT($O$17:R$17)</f>
        <v>0</v>
      </c>
      <c r="S210" s="10">
        <f>M210*PRODUCT($O$17:S$17)</f>
        <v>0</v>
      </c>
      <c r="T210" s="2"/>
      <c r="U210" s="10">
        <f t="shared" si="16"/>
        <v>79.68687689312938</v>
      </c>
      <c r="V210" s="10">
        <f t="shared" si="21"/>
        <v>0</v>
      </c>
      <c r="W210" s="10">
        <f t="shared" si="21"/>
        <v>0</v>
      </c>
      <c r="X210" s="10">
        <f t="shared" si="21"/>
        <v>0</v>
      </c>
      <c r="Y210" s="10">
        <f t="shared" si="21"/>
        <v>0</v>
      </c>
    </row>
    <row r="211" spans="1:25" s="5" customFormat="1" x14ac:dyDescent="0.2">
      <c r="A211" s="2"/>
      <c r="B211" s="29">
        <f>'3) Input geactiveerde inflatie'!B198</f>
        <v>186</v>
      </c>
      <c r="C211" s="29">
        <f>'3) Input geactiveerde inflatie'!D198</f>
        <v>4.8265481134876633E-11</v>
      </c>
      <c r="D211" s="10">
        <f t="shared" si="17"/>
        <v>2.4132740567438317E-11</v>
      </c>
      <c r="E211" s="39">
        <f>'3) Input geactiveerde inflatie'!E198</f>
        <v>0</v>
      </c>
      <c r="F211" s="51">
        <f>'3) Input geactiveerde inflatie'!F198</f>
        <v>2018</v>
      </c>
      <c r="G211" s="2"/>
      <c r="H211" s="53"/>
      <c r="I211" s="10">
        <f>IF(AND($F211&gt;I$10,$E211&gt;0),$D211/$E211,IF(I$10=$F211,$D211-SUM($G211:G211),0))</f>
        <v>0</v>
      </c>
      <c r="J211" s="10">
        <f>IF(AND($F211&gt;J$10,$E211&gt;0),$D211/$E211,IF(J$10=$F211,$D211-SUM($G211:I211),0))</f>
        <v>0</v>
      </c>
      <c r="K211" s="10">
        <f>IF(AND($F211&gt;K$10,$E211&gt;0),$D211/$E211,IF(K$10=$F211,$D211-SUM($G211:J211),0))</f>
        <v>0</v>
      </c>
      <c r="L211" s="10">
        <f>IF(AND($F211&gt;L$10,$E211&gt;0),$D211/$E211,IF(L$10=$F211,$D211-SUM($G211:K211),0))</f>
        <v>0</v>
      </c>
      <c r="M211" s="10">
        <f>IF(AND($F211&gt;M$10,$E211&gt;0),$D211/$E211,IF(M$10=$F211,$D211-SUM($G211:L211),0))</f>
        <v>0</v>
      </c>
      <c r="N211" s="2"/>
      <c r="O211" s="10">
        <f>I211*PRODUCT($O$17:O$17)</f>
        <v>0</v>
      </c>
      <c r="P211" s="10">
        <f>J211*PRODUCT($O$17:P$17)</f>
        <v>0</v>
      </c>
      <c r="Q211" s="10">
        <f>K211*PRODUCT($O$17:Q$17)</f>
        <v>0</v>
      </c>
      <c r="R211" s="10">
        <f>L211*PRODUCT($O$17:R$17)</f>
        <v>0</v>
      </c>
      <c r="S211" s="10">
        <f>M211*PRODUCT($O$17:S$17)</f>
        <v>0</v>
      </c>
      <c r="T211" s="2"/>
      <c r="U211" s="10">
        <f t="shared" si="16"/>
        <v>2.434993523254526E-11</v>
      </c>
      <c r="V211" s="10">
        <f t="shared" si="21"/>
        <v>2.4569084649638165E-11</v>
      </c>
      <c r="W211" s="10">
        <f t="shared" si="21"/>
        <v>2.4790206411484907E-11</v>
      </c>
      <c r="X211" s="10">
        <f t="shared" si="21"/>
        <v>2.5013318269188267E-11</v>
      </c>
      <c r="Y211" s="10">
        <f t="shared" si="21"/>
        <v>2.523843813361096E-11</v>
      </c>
    </row>
    <row r="212" spans="1:25" s="5" customFormat="1" x14ac:dyDescent="0.2">
      <c r="A212" s="2"/>
      <c r="B212" s="29">
        <f>'3) Input geactiveerde inflatie'!B199</f>
        <v>187</v>
      </c>
      <c r="C212" s="29">
        <f>'3) Input geactiveerde inflatie'!D199</f>
        <v>142156.82389830635</v>
      </c>
      <c r="D212" s="10">
        <f t="shared" si="17"/>
        <v>71078.411949153175</v>
      </c>
      <c r="E212" s="39">
        <f>'3) Input geactiveerde inflatie'!E199</f>
        <v>42.5</v>
      </c>
      <c r="F212" s="51">
        <f>'3) Input geactiveerde inflatie'!F199</f>
        <v>2064</v>
      </c>
      <c r="G212" s="2"/>
      <c r="H212" s="53"/>
      <c r="I212" s="10">
        <f>IF(AND($F212&gt;I$10,$E212&gt;0),$D212/$E212,IF(I$10=$F212,$D212-SUM($G212:G212),0))</f>
        <v>1672.4332223330159</v>
      </c>
      <c r="J212" s="10">
        <f>IF(AND($F212&gt;J$10,$E212&gt;0),$D212/$E212,IF(J$10=$F212,$D212-SUM($G212:I212),0))</f>
        <v>1672.4332223330159</v>
      </c>
      <c r="K212" s="10">
        <f>IF(AND($F212&gt;K$10,$E212&gt;0),$D212/$E212,IF(K$10=$F212,$D212-SUM($G212:J212),0))</f>
        <v>1672.4332223330159</v>
      </c>
      <c r="L212" s="10">
        <f>IF(AND($F212&gt;L$10,$E212&gt;0),$D212/$E212,IF(L$10=$F212,$D212-SUM($G212:K212),0))</f>
        <v>1672.4332223330159</v>
      </c>
      <c r="M212" s="10">
        <f>IF(AND($F212&gt;M$10,$E212&gt;0),$D212/$E212,IF(M$10=$F212,$D212-SUM($G212:L212),0))</f>
        <v>1672.4332223330159</v>
      </c>
      <c r="N212" s="2"/>
      <c r="O212" s="10">
        <f>I212*PRODUCT($O$17:O$17)</f>
        <v>1687.485121334013</v>
      </c>
      <c r="P212" s="10">
        <f>J212*PRODUCT($O$17:P$17)</f>
        <v>1702.6724874260187</v>
      </c>
      <c r="Q212" s="10">
        <f>K212*PRODUCT($O$17:Q$17)</f>
        <v>1717.9965398128527</v>
      </c>
      <c r="R212" s="10">
        <f>L212*PRODUCT($O$17:R$17)</f>
        <v>1733.4585086711681</v>
      </c>
      <c r="S212" s="10">
        <f>M212*PRODUCT($O$17:S$17)</f>
        <v>1749.0596352492084</v>
      </c>
      <c r="T212" s="2"/>
      <c r="U212" s="10">
        <f t="shared" si="16"/>
        <v>70030.632535361525</v>
      </c>
      <c r="V212" s="10">
        <f t="shared" si="21"/>
        <v>68958.235740753749</v>
      </c>
      <c r="W212" s="10">
        <f t="shared" si="21"/>
        <v>67860.863322607664</v>
      </c>
      <c r="X212" s="10">
        <f t="shared" si="21"/>
        <v>66738.152583839954</v>
      </c>
      <c r="Y212" s="10">
        <f t="shared" si="21"/>
        <v>65589.736321845296</v>
      </c>
    </row>
    <row r="213" spans="1:25" s="5" customFormat="1" x14ac:dyDescent="0.2">
      <c r="A213" s="2"/>
      <c r="B213" s="29">
        <f>'3) Input geactiveerde inflatie'!B200</f>
        <v>188</v>
      </c>
      <c r="C213" s="29">
        <f>'3) Input geactiveerde inflatie'!D200</f>
        <v>83704.254393143579</v>
      </c>
      <c r="D213" s="10">
        <f t="shared" si="17"/>
        <v>41852.12719657179</v>
      </c>
      <c r="E213" s="39">
        <f>'3) Input geactiveerde inflatie'!E200</f>
        <v>32.5</v>
      </c>
      <c r="F213" s="51">
        <f>'3) Input geactiveerde inflatie'!F200</f>
        <v>2054</v>
      </c>
      <c r="G213" s="2"/>
      <c r="H213" s="53"/>
      <c r="I213" s="10">
        <f>IF(AND($F213&gt;I$10,$E213&gt;0),$D213/$E213,IF(I$10=$F213,$D213-SUM($G213:G213),0))</f>
        <v>1287.7577598945165</v>
      </c>
      <c r="J213" s="10">
        <f>IF(AND($F213&gt;J$10,$E213&gt;0),$D213/$E213,IF(J$10=$F213,$D213-SUM($G213:I213),0))</f>
        <v>1287.7577598945165</v>
      </c>
      <c r="K213" s="10">
        <f>IF(AND($F213&gt;K$10,$E213&gt;0),$D213/$E213,IF(K$10=$F213,$D213-SUM($G213:J213),0))</f>
        <v>1287.7577598945165</v>
      </c>
      <c r="L213" s="10">
        <f>IF(AND($F213&gt;L$10,$E213&gt;0),$D213/$E213,IF(L$10=$F213,$D213-SUM($G213:K213),0))</f>
        <v>1287.7577598945165</v>
      </c>
      <c r="M213" s="10">
        <f>IF(AND($F213&gt;M$10,$E213&gt;0),$D213/$E213,IF(M$10=$F213,$D213-SUM($G213:L213),0))</f>
        <v>1287.7577598945165</v>
      </c>
      <c r="N213" s="2"/>
      <c r="O213" s="10">
        <f>I213*PRODUCT($O$17:O$17)</f>
        <v>1299.347579733567</v>
      </c>
      <c r="P213" s="10">
        <f>J213*PRODUCT($O$17:P$17)</f>
        <v>1311.041707951169</v>
      </c>
      <c r="Q213" s="10">
        <f>K213*PRODUCT($O$17:Q$17)</f>
        <v>1322.8410833227292</v>
      </c>
      <c r="R213" s="10">
        <f>L213*PRODUCT($O$17:R$17)</f>
        <v>1334.7466530726338</v>
      </c>
      <c r="S213" s="10">
        <f>M213*PRODUCT($O$17:S$17)</f>
        <v>1346.7593729502873</v>
      </c>
      <c r="T213" s="2"/>
      <c r="U213" s="10">
        <f t="shared" si="16"/>
        <v>40929.44876160736</v>
      </c>
      <c r="V213" s="10">
        <f t="shared" si="21"/>
        <v>39986.772092510655</v>
      </c>
      <c r="W213" s="10">
        <f t="shared" si="21"/>
        <v>39023.811958020517</v>
      </c>
      <c r="X213" s="10">
        <f t="shared" si="21"/>
        <v>38040.27961257007</v>
      </c>
      <c r="Y213" s="10">
        <f t="shared" si="21"/>
        <v>37035.882756132909</v>
      </c>
    </row>
    <row r="214" spans="1:25" s="5" customFormat="1" x14ac:dyDescent="0.2">
      <c r="A214" s="2"/>
      <c r="B214" s="29">
        <f>'3) Input geactiveerde inflatie'!B201</f>
        <v>189</v>
      </c>
      <c r="C214" s="29">
        <f>'3) Input geactiveerde inflatie'!D201</f>
        <v>2829.5902513999972</v>
      </c>
      <c r="D214" s="10">
        <f t="shared" si="17"/>
        <v>1414.7951256999986</v>
      </c>
      <c r="E214" s="39">
        <f>'3) Input geactiveerde inflatie'!E201</f>
        <v>17.5</v>
      </c>
      <c r="F214" s="51">
        <f>'3) Input geactiveerde inflatie'!F201</f>
        <v>2039</v>
      </c>
      <c r="G214" s="2"/>
      <c r="H214" s="53"/>
      <c r="I214" s="10">
        <f>IF(AND($F214&gt;I$10,$E214&gt;0),$D214/$E214,IF(I$10=$F214,$D214-SUM($G214:G214),0))</f>
        <v>80.845435754285631</v>
      </c>
      <c r="J214" s="10">
        <f>IF(AND($F214&gt;J$10,$E214&gt;0),$D214/$E214,IF(J$10=$F214,$D214-SUM($G214:I214),0))</f>
        <v>80.845435754285631</v>
      </c>
      <c r="K214" s="10">
        <f>IF(AND($F214&gt;K$10,$E214&gt;0),$D214/$E214,IF(K$10=$F214,$D214-SUM($G214:J214),0))</f>
        <v>80.845435754285631</v>
      </c>
      <c r="L214" s="10">
        <f>IF(AND($F214&gt;L$10,$E214&gt;0),$D214/$E214,IF(L$10=$F214,$D214-SUM($G214:K214),0))</f>
        <v>80.845435754285631</v>
      </c>
      <c r="M214" s="10">
        <f>IF(AND($F214&gt;M$10,$E214&gt;0),$D214/$E214,IF(M$10=$F214,$D214-SUM($G214:L214),0))</f>
        <v>80.845435754285631</v>
      </c>
      <c r="N214" s="2"/>
      <c r="O214" s="10">
        <f>I214*PRODUCT($O$17:O$17)</f>
        <v>81.57304467607419</v>
      </c>
      <c r="P214" s="10">
        <f>J214*PRODUCT($O$17:P$17)</f>
        <v>82.307202078158852</v>
      </c>
      <c r="Q214" s="10">
        <f>K214*PRODUCT($O$17:Q$17)</f>
        <v>83.047966896862263</v>
      </c>
      <c r="R214" s="10">
        <f>L214*PRODUCT($O$17:R$17)</f>
        <v>83.795398598934014</v>
      </c>
      <c r="S214" s="10">
        <f>M214*PRODUCT($O$17:S$17)</f>
        <v>84.549557186324421</v>
      </c>
      <c r="T214" s="2"/>
      <c r="U214" s="10">
        <f t="shared" si="16"/>
        <v>1345.9552371552243</v>
      </c>
      <c r="V214" s="10">
        <f t="shared" si="21"/>
        <v>1275.7616322114625</v>
      </c>
      <c r="W214" s="10">
        <f t="shared" si="21"/>
        <v>1204.1955200045031</v>
      </c>
      <c r="X214" s="10">
        <f t="shared" si="21"/>
        <v>1131.2378810856094</v>
      </c>
      <c r="Y214" s="10">
        <f t="shared" si="21"/>
        <v>1056.8694648290555</v>
      </c>
    </row>
    <row r="215" spans="1:25" s="5" customFormat="1" x14ac:dyDescent="0.2">
      <c r="A215" s="2"/>
      <c r="B215" s="29">
        <f>'3) Input geactiveerde inflatie'!B202</f>
        <v>190</v>
      </c>
      <c r="C215" s="29">
        <f>'3) Input geactiveerde inflatie'!D202</f>
        <v>204.65788631618943</v>
      </c>
      <c r="D215" s="10">
        <f t="shared" si="17"/>
        <v>102.32894315809472</v>
      </c>
      <c r="E215" s="39">
        <f>'3) Input geactiveerde inflatie'!E202</f>
        <v>2.5</v>
      </c>
      <c r="F215" s="51">
        <f>'3) Input geactiveerde inflatie'!F202</f>
        <v>2024</v>
      </c>
      <c r="G215" s="2"/>
      <c r="H215" s="53"/>
      <c r="I215" s="10">
        <f>IF(AND($F215&gt;I$10,$E215&gt;0),$D215/$E215,IF(I$10=$F215,$D215-SUM($G215:G215),0))</f>
        <v>40.931577263237884</v>
      </c>
      <c r="J215" s="10">
        <f>IF(AND($F215&gt;J$10,$E215&gt;0),$D215/$E215,IF(J$10=$F215,$D215-SUM($G215:I215),0))</f>
        <v>40.931577263237884</v>
      </c>
      <c r="K215" s="10">
        <f>IF(AND($F215&gt;K$10,$E215&gt;0),$D215/$E215,IF(K$10=$F215,$D215-SUM($G215:J215),0))</f>
        <v>20.465788631618949</v>
      </c>
      <c r="L215" s="10">
        <f>IF(AND($F215&gt;L$10,$E215&gt;0),$D215/$E215,IF(L$10=$F215,$D215-SUM($G215:K215),0))</f>
        <v>0</v>
      </c>
      <c r="M215" s="10">
        <f>IF(AND($F215&gt;M$10,$E215&gt;0),$D215/$E215,IF(M$10=$F215,$D215-SUM($G215:L215),0))</f>
        <v>0</v>
      </c>
      <c r="N215" s="2"/>
      <c r="O215" s="10">
        <f>I215*PRODUCT($O$17:O$17)</f>
        <v>41.299961458607022</v>
      </c>
      <c r="P215" s="10">
        <f>J215*PRODUCT($O$17:P$17)</f>
        <v>41.67166111173448</v>
      </c>
      <c r="Q215" s="10">
        <f>K215*PRODUCT($O$17:Q$17)</f>
        <v>21.023353030870048</v>
      </c>
      <c r="R215" s="10">
        <f>L215*PRODUCT($O$17:R$17)</f>
        <v>0</v>
      </c>
      <c r="S215" s="10">
        <f>M215*PRODUCT($O$17:S$17)</f>
        <v>0</v>
      </c>
      <c r="T215" s="2"/>
      <c r="U215" s="10">
        <f t="shared" si="16"/>
        <v>61.94994218791053</v>
      </c>
      <c r="V215" s="10">
        <f t="shared" si="21"/>
        <v>20.83583055586724</v>
      </c>
      <c r="W215" s="10">
        <f t="shared" si="21"/>
        <v>0</v>
      </c>
      <c r="X215" s="10">
        <f t="shared" si="21"/>
        <v>0</v>
      </c>
      <c r="Y215" s="10">
        <f t="shared" si="21"/>
        <v>0</v>
      </c>
    </row>
    <row r="216" spans="1:25" s="5" customFormat="1" x14ac:dyDescent="0.2">
      <c r="A216" s="2"/>
      <c r="B216" s="29">
        <f>'3) Input geactiveerde inflatie'!B203</f>
        <v>191</v>
      </c>
      <c r="C216" s="29">
        <f>'3) Input geactiveerde inflatie'!D203</f>
        <v>7.3783914558589459E-11</v>
      </c>
      <c r="D216" s="10">
        <f t="shared" si="17"/>
        <v>3.6891957279294729E-11</v>
      </c>
      <c r="E216" s="39">
        <f>'3) Input geactiveerde inflatie'!E203</f>
        <v>0</v>
      </c>
      <c r="F216" s="51">
        <f>'3) Input geactiveerde inflatie'!F203</f>
        <v>2019</v>
      </c>
      <c r="G216" s="2"/>
      <c r="H216" s="53"/>
      <c r="I216" s="10">
        <f>IF(AND($F216&gt;I$10,$E216&gt;0),$D216/$E216,IF(I$10=$F216,$D216-SUM($G216:G216),0))</f>
        <v>0</v>
      </c>
      <c r="J216" s="10">
        <f>IF(AND($F216&gt;J$10,$E216&gt;0),$D216/$E216,IF(J$10=$F216,$D216-SUM($G216:I216),0))</f>
        <v>0</v>
      </c>
      <c r="K216" s="10">
        <f>IF(AND($F216&gt;K$10,$E216&gt;0),$D216/$E216,IF(K$10=$F216,$D216-SUM($G216:J216),0))</f>
        <v>0</v>
      </c>
      <c r="L216" s="10">
        <f>IF(AND($F216&gt;L$10,$E216&gt;0),$D216/$E216,IF(L$10=$F216,$D216-SUM($G216:K216),0))</f>
        <v>0</v>
      </c>
      <c r="M216" s="10">
        <f>IF(AND($F216&gt;M$10,$E216&gt;0),$D216/$E216,IF(M$10=$F216,$D216-SUM($G216:L216),0))</f>
        <v>0</v>
      </c>
      <c r="N216" s="2"/>
      <c r="O216" s="10">
        <f>I216*PRODUCT($O$17:O$17)</f>
        <v>0</v>
      </c>
      <c r="P216" s="10">
        <f>J216*PRODUCT($O$17:P$17)</f>
        <v>0</v>
      </c>
      <c r="Q216" s="10">
        <f>K216*PRODUCT($O$17:Q$17)</f>
        <v>0</v>
      </c>
      <c r="R216" s="10">
        <f>L216*PRODUCT($O$17:R$17)</f>
        <v>0</v>
      </c>
      <c r="S216" s="10">
        <f>M216*PRODUCT($O$17:S$17)</f>
        <v>0</v>
      </c>
      <c r="T216" s="2"/>
      <c r="U216" s="10">
        <f t="shared" si="16"/>
        <v>3.722398489480838E-11</v>
      </c>
      <c r="V216" s="10">
        <f t="shared" si="21"/>
        <v>3.7559000758861654E-11</v>
      </c>
      <c r="W216" s="10">
        <f t="shared" si="21"/>
        <v>3.7897031765691403E-11</v>
      </c>
      <c r="X216" s="10">
        <f t="shared" si="21"/>
        <v>3.8238105051582621E-11</v>
      </c>
      <c r="Y216" s="10">
        <f t="shared" si="21"/>
        <v>3.8582247997046858E-11</v>
      </c>
    </row>
    <row r="217" spans="1:25" s="5" customFormat="1" x14ac:dyDescent="0.2">
      <c r="A217" s="2"/>
      <c r="B217" s="29">
        <f>'3) Input geactiveerde inflatie'!B204</f>
        <v>192</v>
      </c>
      <c r="C217" s="29">
        <f>'3) Input geactiveerde inflatie'!D204</f>
        <v>345754.10957305133</v>
      </c>
      <c r="D217" s="10">
        <f t="shared" si="17"/>
        <v>172877.05478652567</v>
      </c>
      <c r="E217" s="39">
        <f>'3) Input geactiveerde inflatie'!E204</f>
        <v>43.5</v>
      </c>
      <c r="F217" s="51">
        <f>'3) Input geactiveerde inflatie'!F204</f>
        <v>2065</v>
      </c>
      <c r="G217" s="2"/>
      <c r="H217" s="53"/>
      <c r="I217" s="10">
        <f>IF(AND($F217&gt;I$10,$E217&gt;0),$D217/$E217,IF(I$10=$F217,$D217-SUM($G217:G217),0))</f>
        <v>3974.1851675063372</v>
      </c>
      <c r="J217" s="10">
        <f>IF(AND($F217&gt;J$10,$E217&gt;0),$D217/$E217,IF(J$10=$F217,$D217-SUM($G217:I217),0))</f>
        <v>3974.1851675063372</v>
      </c>
      <c r="K217" s="10">
        <f>IF(AND($F217&gt;K$10,$E217&gt;0),$D217/$E217,IF(K$10=$F217,$D217-SUM($G217:J217),0))</f>
        <v>3974.1851675063372</v>
      </c>
      <c r="L217" s="10">
        <f>IF(AND($F217&gt;L$10,$E217&gt;0),$D217/$E217,IF(L$10=$F217,$D217-SUM($G217:K217),0))</f>
        <v>3974.1851675063372</v>
      </c>
      <c r="M217" s="10">
        <f>IF(AND($F217&gt;M$10,$E217&gt;0),$D217/$E217,IF(M$10=$F217,$D217-SUM($G217:L217),0))</f>
        <v>3974.1851675063372</v>
      </c>
      <c r="N217" s="2"/>
      <c r="O217" s="10">
        <f>I217*PRODUCT($O$17:O$17)</f>
        <v>4009.9528340138936</v>
      </c>
      <c r="P217" s="10">
        <f>J217*PRODUCT($O$17:P$17)</f>
        <v>4046.0424095200183</v>
      </c>
      <c r="Q217" s="10">
        <f>K217*PRODUCT($O$17:Q$17)</f>
        <v>4082.4567912056978</v>
      </c>
      <c r="R217" s="10">
        <f>L217*PRODUCT($O$17:R$17)</f>
        <v>4119.1989023265487</v>
      </c>
      <c r="S217" s="10">
        <f>M217*PRODUCT($O$17:S$17)</f>
        <v>4156.2716924474871</v>
      </c>
      <c r="T217" s="2"/>
      <c r="U217" s="10">
        <f t="shared" si="16"/>
        <v>170422.99544559047</v>
      </c>
      <c r="V217" s="10">
        <f t="shared" si="21"/>
        <v>167910.75999508073</v>
      </c>
      <c r="W217" s="10">
        <f t="shared" si="21"/>
        <v>165339.50004383075</v>
      </c>
      <c r="X217" s="10">
        <f t="shared" si="21"/>
        <v>162708.35664189866</v>
      </c>
      <c r="Y217" s="10">
        <f t="shared" si="21"/>
        <v>160016.46015922824</v>
      </c>
    </row>
    <row r="218" spans="1:25" s="5" customFormat="1" x14ac:dyDescent="0.2">
      <c r="A218" s="2"/>
      <c r="B218" s="29">
        <f>'3) Input geactiveerde inflatie'!B205</f>
        <v>193</v>
      </c>
      <c r="C218" s="29">
        <f>'3) Input geactiveerde inflatie'!D205</f>
        <v>150116.29352904903</v>
      </c>
      <c r="D218" s="10">
        <f t="shared" si="17"/>
        <v>75058.146764524514</v>
      </c>
      <c r="E218" s="39">
        <f>'3) Input geactiveerde inflatie'!E205</f>
        <v>33.5</v>
      </c>
      <c r="F218" s="51">
        <f>'3) Input geactiveerde inflatie'!F205</f>
        <v>2055</v>
      </c>
      <c r="G218" s="2"/>
      <c r="H218" s="53"/>
      <c r="I218" s="10">
        <f>IF(AND($F218&gt;I$10,$E218&gt;0),$D218/$E218,IF(I$10=$F218,$D218-SUM($G218:G218),0))</f>
        <v>2240.5416944634185</v>
      </c>
      <c r="J218" s="10">
        <f>IF(AND($F218&gt;J$10,$E218&gt;0),$D218/$E218,IF(J$10=$F218,$D218-SUM($G218:I218),0))</f>
        <v>2240.5416944634185</v>
      </c>
      <c r="K218" s="10">
        <f>IF(AND($F218&gt;K$10,$E218&gt;0),$D218/$E218,IF(K$10=$F218,$D218-SUM($G218:J218),0))</f>
        <v>2240.5416944634185</v>
      </c>
      <c r="L218" s="10">
        <f>IF(AND($F218&gt;L$10,$E218&gt;0),$D218/$E218,IF(L$10=$F218,$D218-SUM($G218:K218),0))</f>
        <v>2240.5416944634185</v>
      </c>
      <c r="M218" s="10">
        <f>IF(AND($F218&gt;M$10,$E218&gt;0),$D218/$E218,IF(M$10=$F218,$D218-SUM($G218:L218),0))</f>
        <v>2240.5416944634185</v>
      </c>
      <c r="N218" s="2"/>
      <c r="O218" s="10">
        <f>I218*PRODUCT($O$17:O$17)</f>
        <v>2260.706569713589</v>
      </c>
      <c r="P218" s="10">
        <f>J218*PRODUCT($O$17:P$17)</f>
        <v>2281.0529288410112</v>
      </c>
      <c r="Q218" s="10">
        <f>K218*PRODUCT($O$17:Q$17)</f>
        <v>2301.5824052005796</v>
      </c>
      <c r="R218" s="10">
        <f>L218*PRODUCT($O$17:R$17)</f>
        <v>2322.2966468473846</v>
      </c>
      <c r="S218" s="10">
        <f>M218*PRODUCT($O$17:S$17)</f>
        <v>2343.1973166690109</v>
      </c>
      <c r="T218" s="2"/>
      <c r="U218" s="10">
        <f t="shared" ref="U218:U281" si="22">D218*O$17-O218</f>
        <v>73472.963515691648</v>
      </c>
      <c r="V218" s="10">
        <f t="shared" si="21"/>
        <v>71853.167258491841</v>
      </c>
      <c r="W218" s="10">
        <f t="shared" si="21"/>
        <v>70198.263358617682</v>
      </c>
      <c r="X218" s="10">
        <f t="shared" si="21"/>
        <v>68507.751081997849</v>
      </c>
      <c r="Y218" s="10">
        <f t="shared" si="21"/>
        <v>66781.123525066811</v>
      </c>
    </row>
    <row r="219" spans="1:25" s="5" customFormat="1" x14ac:dyDescent="0.2">
      <c r="A219" s="2"/>
      <c r="B219" s="29">
        <f>'3) Input geactiveerde inflatie'!B206</f>
        <v>194</v>
      </c>
      <c r="C219" s="29">
        <f>'3) Input geactiveerde inflatie'!D206</f>
        <v>7541.0252744387108</v>
      </c>
      <c r="D219" s="10">
        <f t="shared" ref="D219:D282" si="23">C219*$F$20</f>
        <v>3770.5126372193554</v>
      </c>
      <c r="E219" s="39">
        <f>'3) Input geactiveerde inflatie'!E206</f>
        <v>18.5</v>
      </c>
      <c r="F219" s="51">
        <f>'3) Input geactiveerde inflatie'!F206</f>
        <v>2040</v>
      </c>
      <c r="G219" s="2"/>
      <c r="H219" s="53"/>
      <c r="I219" s="10">
        <f>IF(AND($F219&gt;I$10,$E219&gt;0),$D219/$E219,IF(I$10=$F219,$D219-SUM($G219:G219),0))</f>
        <v>203.81149390374895</v>
      </c>
      <c r="J219" s="10">
        <f>IF(AND($F219&gt;J$10,$E219&gt;0),$D219/$E219,IF(J$10=$F219,$D219-SUM($G219:I219),0))</f>
        <v>203.81149390374895</v>
      </c>
      <c r="K219" s="10">
        <f>IF(AND($F219&gt;K$10,$E219&gt;0),$D219/$E219,IF(K$10=$F219,$D219-SUM($G219:J219),0))</f>
        <v>203.81149390374895</v>
      </c>
      <c r="L219" s="10">
        <f>IF(AND($F219&gt;L$10,$E219&gt;0),$D219/$E219,IF(L$10=$F219,$D219-SUM($G219:K219),0))</f>
        <v>203.81149390374895</v>
      </c>
      <c r="M219" s="10">
        <f>IF(AND($F219&gt;M$10,$E219&gt;0),$D219/$E219,IF(M$10=$F219,$D219-SUM($G219:L219),0))</f>
        <v>203.81149390374895</v>
      </c>
      <c r="N219" s="2"/>
      <c r="O219" s="10">
        <f>I219*PRODUCT($O$17:O$17)</f>
        <v>205.64579734888267</v>
      </c>
      <c r="P219" s="10">
        <f>J219*PRODUCT($O$17:P$17)</f>
        <v>207.49660952502259</v>
      </c>
      <c r="Q219" s="10">
        <f>K219*PRODUCT($O$17:Q$17)</f>
        <v>209.36407901074776</v>
      </c>
      <c r="R219" s="10">
        <f>L219*PRODUCT($O$17:R$17)</f>
        <v>211.24835572184446</v>
      </c>
      <c r="S219" s="10">
        <f>M219*PRODUCT($O$17:S$17)</f>
        <v>213.14959092334104</v>
      </c>
      <c r="T219" s="2"/>
      <c r="U219" s="10">
        <f t="shared" si="22"/>
        <v>3598.8014536054466</v>
      </c>
      <c r="V219" s="10">
        <f t="shared" ref="V219:Y234" si="24">U219*P$17-P219</f>
        <v>3423.6940571628729</v>
      </c>
      <c r="W219" s="10">
        <f t="shared" si="24"/>
        <v>3245.1432246665904</v>
      </c>
      <c r="X219" s="10">
        <f t="shared" si="24"/>
        <v>3063.1011579667452</v>
      </c>
      <c r="Y219" s="10">
        <f t="shared" si="24"/>
        <v>2877.519477465105</v>
      </c>
    </row>
    <row r="220" spans="1:25" s="5" customFormat="1" x14ac:dyDescent="0.2">
      <c r="A220" s="2"/>
      <c r="B220" s="29">
        <f>'3) Input geactiveerde inflatie'!B207</f>
        <v>195</v>
      </c>
      <c r="C220" s="29">
        <f>'3) Input geactiveerde inflatie'!D207</f>
        <v>254.66497542694924</v>
      </c>
      <c r="D220" s="10">
        <f t="shared" si="23"/>
        <v>127.33248771347462</v>
      </c>
      <c r="E220" s="39">
        <f>'3) Input geactiveerde inflatie'!E207</f>
        <v>3.5</v>
      </c>
      <c r="F220" s="51">
        <f>'3) Input geactiveerde inflatie'!F207</f>
        <v>2025</v>
      </c>
      <c r="G220" s="2"/>
      <c r="H220" s="53"/>
      <c r="I220" s="10">
        <f>IF(AND($F220&gt;I$10,$E220&gt;0),$D220/$E220,IF(I$10=$F220,$D220-SUM($G220:G220),0))</f>
        <v>36.380710775278466</v>
      </c>
      <c r="J220" s="10">
        <f>IF(AND($F220&gt;J$10,$E220&gt;0),$D220/$E220,IF(J$10=$F220,$D220-SUM($G220:I220),0))</f>
        <v>36.380710775278466</v>
      </c>
      <c r="K220" s="10">
        <f>IF(AND($F220&gt;K$10,$E220&gt;0),$D220/$E220,IF(K$10=$F220,$D220-SUM($G220:J220),0))</f>
        <v>36.380710775278466</v>
      </c>
      <c r="L220" s="10">
        <f>IF(AND($F220&gt;L$10,$E220&gt;0),$D220/$E220,IF(L$10=$F220,$D220-SUM($G220:K220),0))</f>
        <v>18.190355387639215</v>
      </c>
      <c r="M220" s="10">
        <f>IF(AND($F220&gt;M$10,$E220&gt;0),$D220/$E220,IF(M$10=$F220,$D220-SUM($G220:L220),0))</f>
        <v>0</v>
      </c>
      <c r="N220" s="2"/>
      <c r="O220" s="10">
        <f>I220*PRODUCT($O$17:O$17)</f>
        <v>36.708137172255967</v>
      </c>
      <c r="P220" s="10">
        <f>J220*PRODUCT($O$17:P$17)</f>
        <v>37.038510406806267</v>
      </c>
      <c r="Q220" s="10">
        <f>K220*PRODUCT($O$17:Q$17)</f>
        <v>37.371857000467521</v>
      </c>
      <c r="R220" s="10">
        <f>L220*PRODUCT($O$17:R$17)</f>
        <v>18.854101856735841</v>
      </c>
      <c r="S220" s="10">
        <f>M220*PRODUCT($O$17:S$17)</f>
        <v>0</v>
      </c>
      <c r="T220" s="2"/>
      <c r="U220" s="10">
        <f t="shared" si="22"/>
        <v>91.770342930639913</v>
      </c>
      <c r="V220" s="10">
        <f t="shared" si="24"/>
        <v>55.557765610209401</v>
      </c>
      <c r="W220" s="10">
        <f t="shared" si="24"/>
        <v>18.685928500233757</v>
      </c>
      <c r="X220" s="10">
        <f t="shared" si="24"/>
        <v>0</v>
      </c>
      <c r="Y220" s="10">
        <f t="shared" si="24"/>
        <v>0</v>
      </c>
    </row>
    <row r="221" spans="1:25" s="5" customFormat="1" x14ac:dyDescent="0.2">
      <c r="A221" s="2"/>
      <c r="B221" s="29">
        <f>'3) Input geactiveerde inflatie'!B208</f>
        <v>196</v>
      </c>
      <c r="C221" s="29">
        <f>'3) Input geactiveerde inflatie'!D208</f>
        <v>7.3116098064929243E-11</v>
      </c>
      <c r="D221" s="10">
        <f t="shared" si="23"/>
        <v>3.6558049032464622E-11</v>
      </c>
      <c r="E221" s="39">
        <f>'3) Input geactiveerde inflatie'!E208</f>
        <v>0</v>
      </c>
      <c r="F221" s="51">
        <f>'3) Input geactiveerde inflatie'!F208</f>
        <v>2020</v>
      </c>
      <c r="G221" s="2"/>
      <c r="H221" s="53"/>
      <c r="I221" s="10">
        <f>IF(AND($F221&gt;I$10,$E221&gt;0),$D221/$E221,IF(I$10=$F221,$D221-SUM($G221:G221),0))</f>
        <v>0</v>
      </c>
      <c r="J221" s="10">
        <f>IF(AND($F221&gt;J$10,$E221&gt;0),$D221/$E221,IF(J$10=$F221,$D221-SUM($G221:I221),0))</f>
        <v>0</v>
      </c>
      <c r="K221" s="10">
        <f>IF(AND($F221&gt;K$10,$E221&gt;0),$D221/$E221,IF(K$10=$F221,$D221-SUM($G221:J221),0))</f>
        <v>0</v>
      </c>
      <c r="L221" s="10">
        <f>IF(AND($F221&gt;L$10,$E221&gt;0),$D221/$E221,IF(L$10=$F221,$D221-SUM($G221:K221),0))</f>
        <v>0</v>
      </c>
      <c r="M221" s="10">
        <f>IF(AND($F221&gt;M$10,$E221&gt;0),$D221/$E221,IF(M$10=$F221,$D221-SUM($G221:L221),0))</f>
        <v>0</v>
      </c>
      <c r="N221" s="2"/>
      <c r="O221" s="10">
        <f>I221*PRODUCT($O$17:O$17)</f>
        <v>0</v>
      </c>
      <c r="P221" s="10">
        <f>J221*PRODUCT($O$17:P$17)</f>
        <v>0</v>
      </c>
      <c r="Q221" s="10">
        <f>K221*PRODUCT($O$17:Q$17)</f>
        <v>0</v>
      </c>
      <c r="R221" s="10">
        <f>L221*PRODUCT($O$17:R$17)</f>
        <v>0</v>
      </c>
      <c r="S221" s="10">
        <f>M221*PRODUCT($O$17:S$17)</f>
        <v>0</v>
      </c>
      <c r="T221" s="2"/>
      <c r="U221" s="10">
        <f t="shared" si="22"/>
        <v>3.6887071473756798E-11</v>
      </c>
      <c r="V221" s="10">
        <f t="shared" si="24"/>
        <v>3.7219055117020607E-11</v>
      </c>
      <c r="W221" s="10">
        <f t="shared" si="24"/>
        <v>3.755402661307379E-11</v>
      </c>
      <c r="X221" s="10">
        <f t="shared" si="24"/>
        <v>3.7892012852591448E-11</v>
      </c>
      <c r="Y221" s="10">
        <f t="shared" si="24"/>
        <v>3.8233040968264768E-11</v>
      </c>
    </row>
    <row r="222" spans="1:25" s="5" customFormat="1" x14ac:dyDescent="0.2">
      <c r="A222" s="2"/>
      <c r="B222" s="29">
        <f>'3) Input geactiveerde inflatie'!B209</f>
        <v>197</v>
      </c>
      <c r="C222" s="29">
        <f>'3) Input geactiveerde inflatie'!D209</f>
        <v>3179626.1699897517</v>
      </c>
      <c r="D222" s="10">
        <f t="shared" si="23"/>
        <v>1589813.0849948758</v>
      </c>
      <c r="E222" s="39">
        <f>'3) Input geactiveerde inflatie'!E209</f>
        <v>7.9932206539601793</v>
      </c>
      <c r="F222" s="51">
        <f>'3) Input geactiveerde inflatie'!F209</f>
        <v>2029</v>
      </c>
      <c r="G222" s="2"/>
      <c r="H222" s="53"/>
      <c r="I222" s="10">
        <f>IF(AND($F222&gt;I$10,$E222&gt;0),$D222/$E222,IF(I$10=$F222,$D222-SUM($G222:G222),0))</f>
        <v>198895.18303328901</v>
      </c>
      <c r="J222" s="10">
        <f>IF(AND($F222&gt;J$10,$E222&gt;0),$D222/$E222,IF(J$10=$F222,$D222-SUM($G222:I222),0))</f>
        <v>198895.18303328901</v>
      </c>
      <c r="K222" s="10">
        <f>IF(AND($F222&gt;K$10,$E222&gt;0),$D222/$E222,IF(K$10=$F222,$D222-SUM($G222:J222),0))</f>
        <v>198895.18303328901</v>
      </c>
      <c r="L222" s="10">
        <f>IF(AND($F222&gt;L$10,$E222&gt;0),$D222/$E222,IF(L$10=$F222,$D222-SUM($G222:K222),0))</f>
        <v>198895.18303328901</v>
      </c>
      <c r="M222" s="10">
        <f>IF(AND($F222&gt;M$10,$E222&gt;0),$D222/$E222,IF(M$10=$F222,$D222-SUM($G222:L222),0))</f>
        <v>198895.18303328901</v>
      </c>
      <c r="N222" s="2"/>
      <c r="O222" s="10">
        <f>I222*PRODUCT($O$17:O$17)</f>
        <v>200685.23968058859</v>
      </c>
      <c r="P222" s="10">
        <f>J222*PRODUCT($O$17:P$17)</f>
        <v>202491.40683771388</v>
      </c>
      <c r="Q222" s="10">
        <f>K222*PRODUCT($O$17:Q$17)</f>
        <v>204313.82949925325</v>
      </c>
      <c r="R222" s="10">
        <f>L222*PRODUCT($O$17:R$17)</f>
        <v>206152.65396474651</v>
      </c>
      <c r="S222" s="10">
        <f>M222*PRODUCT($O$17:S$17)</f>
        <v>208008.02785042921</v>
      </c>
      <c r="T222" s="2"/>
      <c r="U222" s="10">
        <f t="shared" si="22"/>
        <v>1403436.1630792408</v>
      </c>
      <c r="V222" s="10">
        <f t="shared" si="24"/>
        <v>1213575.68170924</v>
      </c>
      <c r="W222" s="10">
        <f t="shared" si="24"/>
        <v>1020184.0333453696</v>
      </c>
      <c r="X222" s="10">
        <f t="shared" si="24"/>
        <v>823213.03568073129</v>
      </c>
      <c r="Y222" s="10">
        <f t="shared" si="24"/>
        <v>622613.92515142856</v>
      </c>
    </row>
    <row r="223" spans="1:25" s="5" customFormat="1" x14ac:dyDescent="0.2">
      <c r="A223" s="2"/>
      <c r="B223" s="29">
        <f>'3) Input geactiveerde inflatie'!B210</f>
        <v>198</v>
      </c>
      <c r="C223" s="29">
        <f>'3) Input geactiveerde inflatie'!D210</f>
        <v>153237.75262700237</v>
      </c>
      <c r="D223" s="10">
        <f t="shared" si="23"/>
        <v>76618.876313501183</v>
      </c>
      <c r="E223" s="39">
        <f>'3) Input geactiveerde inflatie'!E210</f>
        <v>29.5</v>
      </c>
      <c r="F223" s="51">
        <f>'3) Input geactiveerde inflatie'!F210</f>
        <v>2051</v>
      </c>
      <c r="G223" s="2"/>
      <c r="H223" s="53"/>
      <c r="I223" s="10">
        <f>IF(AND($F223&gt;I$10,$E223&gt;0),$D223/$E223,IF(I$10=$F223,$D223-SUM($G223:G223),0))</f>
        <v>2597.2500445254636</v>
      </c>
      <c r="J223" s="10">
        <f>IF(AND($F223&gt;J$10,$E223&gt;0),$D223/$E223,IF(J$10=$F223,$D223-SUM($G223:I223),0))</f>
        <v>2597.2500445254636</v>
      </c>
      <c r="K223" s="10">
        <f>IF(AND($F223&gt;K$10,$E223&gt;0),$D223/$E223,IF(K$10=$F223,$D223-SUM($G223:J223),0))</f>
        <v>2597.2500445254636</v>
      </c>
      <c r="L223" s="10">
        <f>IF(AND($F223&gt;L$10,$E223&gt;0),$D223/$E223,IF(L$10=$F223,$D223-SUM($G223:K223),0))</f>
        <v>2597.2500445254636</v>
      </c>
      <c r="M223" s="10">
        <f>IF(AND($F223&gt;M$10,$E223&gt;0),$D223/$E223,IF(M$10=$F223,$D223-SUM($G223:L223),0))</f>
        <v>2597.2500445254636</v>
      </c>
      <c r="N223" s="2"/>
      <c r="O223" s="10">
        <f>I223*PRODUCT($O$17:O$17)</f>
        <v>2620.6252949261925</v>
      </c>
      <c r="P223" s="10">
        <f>J223*PRODUCT($O$17:P$17)</f>
        <v>2644.2109225805279</v>
      </c>
      <c r="Q223" s="10">
        <f>K223*PRODUCT($O$17:Q$17)</f>
        <v>2668.0088208837524</v>
      </c>
      <c r="R223" s="10">
        <f>L223*PRODUCT($O$17:R$17)</f>
        <v>2692.0209002717056</v>
      </c>
      <c r="S223" s="10">
        <f>M223*PRODUCT($O$17:S$17)</f>
        <v>2716.2490883741507</v>
      </c>
      <c r="T223" s="2"/>
      <c r="U223" s="10">
        <f t="shared" si="22"/>
        <v>74687.820905396482</v>
      </c>
      <c r="V223" s="10">
        <f t="shared" si="24"/>
        <v>72715.800370964513</v>
      </c>
      <c r="W223" s="10">
        <f t="shared" si="24"/>
        <v>70702.233753419438</v>
      </c>
      <c r="X223" s="10">
        <f t="shared" si="24"/>
        <v>68646.53295692851</v>
      </c>
      <c r="Y223" s="10">
        <f t="shared" si="24"/>
        <v>66548.102665166705</v>
      </c>
    </row>
    <row r="224" spans="1:25" s="5" customFormat="1" x14ac:dyDescent="0.2">
      <c r="A224" s="2"/>
      <c r="B224" s="29">
        <f>'3) Input geactiveerde inflatie'!B211</f>
        <v>199</v>
      </c>
      <c r="C224" s="29">
        <f>'3) Input geactiveerde inflatie'!D211</f>
        <v>36361.503404149247</v>
      </c>
      <c r="D224" s="10">
        <f t="shared" si="23"/>
        <v>18180.751702074624</v>
      </c>
      <c r="E224" s="39">
        <f>'3) Input geactiveerde inflatie'!E211</f>
        <v>19.5</v>
      </c>
      <c r="F224" s="51">
        <f>'3) Input geactiveerde inflatie'!F211</f>
        <v>2041</v>
      </c>
      <c r="G224" s="2"/>
      <c r="H224" s="53"/>
      <c r="I224" s="10">
        <f>IF(AND($F224&gt;I$10,$E224&gt;0),$D224/$E224,IF(I$10=$F224,$D224-SUM($G224:G224),0))</f>
        <v>932.34624113203199</v>
      </c>
      <c r="J224" s="10">
        <f>IF(AND($F224&gt;J$10,$E224&gt;0),$D224/$E224,IF(J$10=$F224,$D224-SUM($G224:I224),0))</f>
        <v>932.34624113203199</v>
      </c>
      <c r="K224" s="10">
        <f>IF(AND($F224&gt;K$10,$E224&gt;0),$D224/$E224,IF(K$10=$F224,$D224-SUM($G224:J224),0))</f>
        <v>932.34624113203199</v>
      </c>
      <c r="L224" s="10">
        <f>IF(AND($F224&gt;L$10,$E224&gt;0),$D224/$E224,IF(L$10=$F224,$D224-SUM($G224:K224),0))</f>
        <v>932.34624113203199</v>
      </c>
      <c r="M224" s="10">
        <f>IF(AND($F224&gt;M$10,$E224&gt;0),$D224/$E224,IF(M$10=$F224,$D224-SUM($G224:L224),0))</f>
        <v>932.34624113203199</v>
      </c>
      <c r="N224" s="2"/>
      <c r="O224" s="10">
        <f>I224*PRODUCT($O$17:O$17)</f>
        <v>940.73735730222018</v>
      </c>
      <c r="P224" s="10">
        <f>J224*PRODUCT($O$17:P$17)</f>
        <v>949.20399351794003</v>
      </c>
      <c r="Q224" s="10">
        <f>K224*PRODUCT($O$17:Q$17)</f>
        <v>957.74682945960137</v>
      </c>
      <c r="R224" s="10">
        <f>L224*PRODUCT($O$17:R$17)</f>
        <v>966.36655092473768</v>
      </c>
      <c r="S224" s="10">
        <f>M224*PRODUCT($O$17:S$17)</f>
        <v>975.06384988306024</v>
      </c>
      <c r="T224" s="2"/>
      <c r="U224" s="10">
        <f t="shared" si="22"/>
        <v>17403.641110091074</v>
      </c>
      <c r="V224" s="10">
        <f t="shared" si="24"/>
        <v>16611.06988656395</v>
      </c>
      <c r="W224" s="10">
        <f t="shared" si="24"/>
        <v>15802.82268608342</v>
      </c>
      <c r="X224" s="10">
        <f t="shared" si="24"/>
        <v>14978.681539333431</v>
      </c>
      <c r="Y224" s="10">
        <f t="shared" si="24"/>
        <v>14138.425823304371</v>
      </c>
    </row>
    <row r="225" spans="1:25" s="5" customFormat="1" x14ac:dyDescent="0.2">
      <c r="A225" s="2"/>
      <c r="B225" s="29">
        <f>'3) Input geactiveerde inflatie'!B212</f>
        <v>200</v>
      </c>
      <c r="C225" s="29">
        <f>'3) Input geactiveerde inflatie'!D212</f>
        <v>799.15642090447864</v>
      </c>
      <c r="D225" s="10">
        <f t="shared" si="23"/>
        <v>399.57821045223932</v>
      </c>
      <c r="E225" s="39">
        <f>'3) Input geactiveerde inflatie'!E212</f>
        <v>4.5</v>
      </c>
      <c r="F225" s="51">
        <f>'3) Input geactiveerde inflatie'!F212</f>
        <v>2026</v>
      </c>
      <c r="G225" s="2"/>
      <c r="H225" s="53"/>
      <c r="I225" s="10">
        <f>IF(AND($F225&gt;I$10,$E225&gt;0),$D225/$E225,IF(I$10=$F225,$D225-SUM($G225:G225),0))</f>
        <v>88.795157878275404</v>
      </c>
      <c r="J225" s="10">
        <f>IF(AND($F225&gt;J$10,$E225&gt;0),$D225/$E225,IF(J$10=$F225,$D225-SUM($G225:I225),0))</f>
        <v>88.795157878275404</v>
      </c>
      <c r="K225" s="10">
        <f>IF(AND($F225&gt;K$10,$E225&gt;0),$D225/$E225,IF(K$10=$F225,$D225-SUM($G225:J225),0))</f>
        <v>88.795157878275404</v>
      </c>
      <c r="L225" s="10">
        <f>IF(AND($F225&gt;L$10,$E225&gt;0),$D225/$E225,IF(L$10=$F225,$D225-SUM($G225:K225),0))</f>
        <v>88.795157878275404</v>
      </c>
      <c r="M225" s="10">
        <f>IF(AND($F225&gt;M$10,$E225&gt;0),$D225/$E225,IF(M$10=$F225,$D225-SUM($G225:L225),0))</f>
        <v>44.397578939137702</v>
      </c>
      <c r="N225" s="2"/>
      <c r="O225" s="10">
        <f>I225*PRODUCT($O$17:O$17)</f>
        <v>89.594314299179871</v>
      </c>
      <c r="P225" s="10">
        <f>J225*PRODUCT($O$17:P$17)</f>
        <v>90.400663127872477</v>
      </c>
      <c r="Q225" s="10">
        <f>K225*PRODUCT($O$17:Q$17)</f>
        <v>91.214269096023315</v>
      </c>
      <c r="R225" s="10">
        <f>L225*PRODUCT($O$17:R$17)</f>
        <v>92.035197517887511</v>
      </c>
      <c r="S225" s="10">
        <f>M225*PRODUCT($O$17:S$17)</f>
        <v>46.431757147774249</v>
      </c>
      <c r="T225" s="2"/>
      <c r="U225" s="10">
        <f t="shared" si="22"/>
        <v>313.58010004712958</v>
      </c>
      <c r="V225" s="10">
        <f t="shared" si="24"/>
        <v>226.00165781968127</v>
      </c>
      <c r="W225" s="10">
        <f t="shared" si="24"/>
        <v>136.82140364403506</v>
      </c>
      <c r="X225" s="10">
        <f t="shared" si="24"/>
        <v>46.017598758943862</v>
      </c>
      <c r="Y225" s="10">
        <f t="shared" si="24"/>
        <v>9.9475983006414026E-14</v>
      </c>
    </row>
    <row r="226" spans="1:25" s="5" customFormat="1" x14ac:dyDescent="0.2">
      <c r="A226" s="2"/>
      <c r="B226" s="29">
        <f>'3) Input geactiveerde inflatie'!B213</f>
        <v>201</v>
      </c>
      <c r="C226" s="29">
        <f>'3) Input geactiveerde inflatie'!D213</f>
        <v>30066.922622724887</v>
      </c>
      <c r="D226" s="10">
        <f t="shared" si="23"/>
        <v>15033.461311362444</v>
      </c>
      <c r="E226" s="39">
        <f>'3) Input geactiveerde inflatie'!E213</f>
        <v>30.5</v>
      </c>
      <c r="F226" s="51">
        <f>'3) Input geactiveerde inflatie'!F213</f>
        <v>2052</v>
      </c>
      <c r="G226" s="2"/>
      <c r="H226" s="53"/>
      <c r="I226" s="10">
        <f>IF(AND($F226&gt;I$10,$E226&gt;0),$D226/$E226,IF(I$10=$F226,$D226-SUM($G226:G226),0))</f>
        <v>492.90037086434239</v>
      </c>
      <c r="J226" s="10">
        <f>IF(AND($F226&gt;J$10,$E226&gt;0),$D226/$E226,IF(J$10=$F226,$D226-SUM($G226:I226),0))</f>
        <v>492.90037086434239</v>
      </c>
      <c r="K226" s="10">
        <f>IF(AND($F226&gt;K$10,$E226&gt;0),$D226/$E226,IF(K$10=$F226,$D226-SUM($G226:J226),0))</f>
        <v>492.90037086434239</v>
      </c>
      <c r="L226" s="10">
        <f>IF(AND($F226&gt;L$10,$E226&gt;0),$D226/$E226,IF(L$10=$F226,$D226-SUM($G226:K226),0))</f>
        <v>492.90037086434239</v>
      </c>
      <c r="M226" s="10">
        <f>IF(AND($F226&gt;M$10,$E226&gt;0),$D226/$E226,IF(M$10=$F226,$D226-SUM($G226:L226),0))</f>
        <v>492.90037086434239</v>
      </c>
      <c r="N226" s="2"/>
      <c r="O226" s="10">
        <f>I226*PRODUCT($O$17:O$17)</f>
        <v>497.33647420212145</v>
      </c>
      <c r="P226" s="10">
        <f>J226*PRODUCT($O$17:P$17)</f>
        <v>501.81250246994045</v>
      </c>
      <c r="Q226" s="10">
        <f>K226*PRODUCT($O$17:Q$17)</f>
        <v>506.32881499216984</v>
      </c>
      <c r="R226" s="10">
        <f>L226*PRODUCT($O$17:R$17)</f>
        <v>510.88577432709928</v>
      </c>
      <c r="S226" s="10">
        <f>M226*PRODUCT($O$17:S$17)</f>
        <v>515.48374629604314</v>
      </c>
      <c r="T226" s="2"/>
      <c r="U226" s="10">
        <f t="shared" si="22"/>
        <v>14671.425988962583</v>
      </c>
      <c r="V226" s="10">
        <f t="shared" si="24"/>
        <v>14301.656320393304</v>
      </c>
      <c r="W226" s="10">
        <f t="shared" si="24"/>
        <v>13924.042412284673</v>
      </c>
      <c r="X226" s="10">
        <f t="shared" si="24"/>
        <v>13538.473019668134</v>
      </c>
      <c r="Y226" s="10">
        <f t="shared" si="24"/>
        <v>13144.835530549102</v>
      </c>
    </row>
    <row r="227" spans="1:25" s="5" customFormat="1" x14ac:dyDescent="0.2">
      <c r="A227" s="2"/>
      <c r="B227" s="29">
        <f>'3) Input geactiveerde inflatie'!B214</f>
        <v>202</v>
      </c>
      <c r="C227" s="29">
        <f>'3) Input geactiveerde inflatie'!D214</f>
        <v>20014.59932781184</v>
      </c>
      <c r="D227" s="10">
        <f t="shared" si="23"/>
        <v>10007.29966390592</v>
      </c>
      <c r="E227" s="39">
        <f>'3) Input geactiveerde inflatie'!E214</f>
        <v>20.5</v>
      </c>
      <c r="F227" s="51">
        <f>'3) Input geactiveerde inflatie'!F214</f>
        <v>2042</v>
      </c>
      <c r="G227" s="2"/>
      <c r="H227" s="53"/>
      <c r="I227" s="10">
        <f>IF(AND($F227&gt;I$10,$E227&gt;0),$D227/$E227,IF(I$10=$F227,$D227-SUM($G227:G227),0))</f>
        <v>488.16095921492291</v>
      </c>
      <c r="J227" s="10">
        <f>IF(AND($F227&gt;J$10,$E227&gt;0),$D227/$E227,IF(J$10=$F227,$D227-SUM($G227:I227),0))</f>
        <v>488.16095921492291</v>
      </c>
      <c r="K227" s="10">
        <f>IF(AND($F227&gt;K$10,$E227&gt;0),$D227/$E227,IF(K$10=$F227,$D227-SUM($G227:J227),0))</f>
        <v>488.16095921492291</v>
      </c>
      <c r="L227" s="10">
        <f>IF(AND($F227&gt;L$10,$E227&gt;0),$D227/$E227,IF(L$10=$F227,$D227-SUM($G227:K227),0))</f>
        <v>488.16095921492291</v>
      </c>
      <c r="M227" s="10">
        <f>IF(AND($F227&gt;M$10,$E227&gt;0),$D227/$E227,IF(M$10=$F227,$D227-SUM($G227:L227),0))</f>
        <v>488.16095921492291</v>
      </c>
      <c r="N227" s="2"/>
      <c r="O227" s="10">
        <f>I227*PRODUCT($O$17:O$17)</f>
        <v>492.55440784785719</v>
      </c>
      <c r="P227" s="10">
        <f>J227*PRODUCT($O$17:P$17)</f>
        <v>496.98739751848785</v>
      </c>
      <c r="Q227" s="10">
        <f>K227*PRODUCT($O$17:Q$17)</f>
        <v>501.46028409615411</v>
      </c>
      <c r="R227" s="10">
        <f>L227*PRODUCT($O$17:R$17)</f>
        <v>505.97342665301943</v>
      </c>
      <c r="S227" s="10">
        <f>M227*PRODUCT($O$17:S$17)</f>
        <v>510.52718749289659</v>
      </c>
      <c r="T227" s="2"/>
      <c r="U227" s="10">
        <f t="shared" si="22"/>
        <v>9604.8109530332149</v>
      </c>
      <c r="V227" s="10">
        <f t="shared" si="24"/>
        <v>9194.2668540920258</v>
      </c>
      <c r="W227" s="10">
        <f t="shared" si="24"/>
        <v>8775.554971682699</v>
      </c>
      <c r="X227" s="10">
        <f t="shared" si="24"/>
        <v>8348.5615397748224</v>
      </c>
      <c r="Y227" s="10">
        <f t="shared" si="24"/>
        <v>7913.171406139898</v>
      </c>
    </row>
    <row r="228" spans="1:25" s="5" customFormat="1" x14ac:dyDescent="0.2">
      <c r="A228" s="2"/>
      <c r="B228" s="29">
        <f>'3) Input geactiveerde inflatie'!B215</f>
        <v>203</v>
      </c>
      <c r="C228" s="29">
        <f>'3) Input geactiveerde inflatie'!D215</f>
        <v>2669.2462254525053</v>
      </c>
      <c r="D228" s="10">
        <f t="shared" si="23"/>
        <v>1334.6231127262527</v>
      </c>
      <c r="E228" s="39">
        <f>'3) Input geactiveerde inflatie'!E215</f>
        <v>5.5</v>
      </c>
      <c r="F228" s="51">
        <f>'3) Input geactiveerde inflatie'!F215</f>
        <v>2027</v>
      </c>
      <c r="G228" s="2"/>
      <c r="H228" s="53"/>
      <c r="I228" s="10">
        <f>IF(AND($F228&gt;I$10,$E228&gt;0),$D228/$E228,IF(I$10=$F228,$D228-SUM($G228:G228),0))</f>
        <v>242.65874776840957</v>
      </c>
      <c r="J228" s="10">
        <f>IF(AND($F228&gt;J$10,$E228&gt;0),$D228/$E228,IF(J$10=$F228,$D228-SUM($G228:I228),0))</f>
        <v>242.65874776840957</v>
      </c>
      <c r="K228" s="10">
        <f>IF(AND($F228&gt;K$10,$E228&gt;0),$D228/$E228,IF(K$10=$F228,$D228-SUM($G228:J228),0))</f>
        <v>242.65874776840957</v>
      </c>
      <c r="L228" s="10">
        <f>IF(AND($F228&gt;L$10,$E228&gt;0),$D228/$E228,IF(L$10=$F228,$D228-SUM($G228:K228),0))</f>
        <v>242.65874776840957</v>
      </c>
      <c r="M228" s="10">
        <f>IF(AND($F228&gt;M$10,$E228&gt;0),$D228/$E228,IF(M$10=$F228,$D228-SUM($G228:L228),0))</f>
        <v>242.65874776840957</v>
      </c>
      <c r="N228" s="2"/>
      <c r="O228" s="10">
        <f>I228*PRODUCT($O$17:O$17)</f>
        <v>244.84267649832523</v>
      </c>
      <c r="P228" s="10">
        <f>J228*PRODUCT($O$17:P$17)</f>
        <v>247.04626058681012</v>
      </c>
      <c r="Q228" s="10">
        <f>K228*PRODUCT($O$17:Q$17)</f>
        <v>249.26967693209139</v>
      </c>
      <c r="R228" s="10">
        <f>L228*PRODUCT($O$17:R$17)</f>
        <v>251.51310402448016</v>
      </c>
      <c r="S228" s="10">
        <f>M228*PRODUCT($O$17:S$17)</f>
        <v>253.77672196070046</v>
      </c>
      <c r="T228" s="2"/>
      <c r="U228" s="10">
        <f t="shared" si="22"/>
        <v>1101.7920442424634</v>
      </c>
      <c r="V228" s="10">
        <f t="shared" si="24"/>
        <v>864.66191205383529</v>
      </c>
      <c r="W228" s="10">
        <f t="shared" si="24"/>
        <v>623.17419233022838</v>
      </c>
      <c r="X228" s="10">
        <f t="shared" si="24"/>
        <v>377.26965603672022</v>
      </c>
      <c r="Y228" s="10">
        <f t="shared" si="24"/>
        <v>126.88836098035023</v>
      </c>
    </row>
    <row r="229" spans="1:25" s="5" customFormat="1" x14ac:dyDescent="0.2">
      <c r="A229" s="2"/>
      <c r="B229" s="29">
        <f>'3) Input geactiveerde inflatie'!B216</f>
        <v>204</v>
      </c>
      <c r="C229" s="29">
        <f>'3) Input geactiveerde inflatie'!D216</f>
        <v>55522.047556819103</v>
      </c>
      <c r="D229" s="10">
        <f t="shared" si="23"/>
        <v>27761.023778409552</v>
      </c>
      <c r="E229" s="39">
        <f>'3) Input geactiveerde inflatie'!E216</f>
        <v>31.5</v>
      </c>
      <c r="F229" s="51">
        <f>'3) Input geactiveerde inflatie'!F216</f>
        <v>2053</v>
      </c>
      <c r="G229" s="2"/>
      <c r="H229" s="53"/>
      <c r="I229" s="10">
        <f>IF(AND($F229&gt;I$10,$E229&gt;0),$D229/$E229,IF(I$10=$F229,$D229-SUM($G229:G229),0))</f>
        <v>881.30234217173177</v>
      </c>
      <c r="J229" s="10">
        <f>IF(AND($F229&gt;J$10,$E229&gt;0),$D229/$E229,IF(J$10=$F229,$D229-SUM($G229:I229),0))</f>
        <v>881.30234217173177</v>
      </c>
      <c r="K229" s="10">
        <f>IF(AND($F229&gt;K$10,$E229&gt;0),$D229/$E229,IF(K$10=$F229,$D229-SUM($G229:J229),0))</f>
        <v>881.30234217173177</v>
      </c>
      <c r="L229" s="10">
        <f>IF(AND($F229&gt;L$10,$E229&gt;0),$D229/$E229,IF(L$10=$F229,$D229-SUM($G229:K229),0))</f>
        <v>881.30234217173177</v>
      </c>
      <c r="M229" s="10">
        <f>IF(AND($F229&gt;M$10,$E229&gt;0),$D229/$E229,IF(M$10=$F229,$D229-SUM($G229:L229),0))</f>
        <v>881.30234217173177</v>
      </c>
      <c r="N229" s="2"/>
      <c r="O229" s="10">
        <f>I229*PRODUCT($O$17:O$17)</f>
        <v>889.23406325127723</v>
      </c>
      <c r="P229" s="10">
        <f>J229*PRODUCT($O$17:P$17)</f>
        <v>897.23716982053861</v>
      </c>
      <c r="Q229" s="10">
        <f>K229*PRODUCT($O$17:Q$17)</f>
        <v>905.31230434892336</v>
      </c>
      <c r="R229" s="10">
        <f>L229*PRODUCT($O$17:R$17)</f>
        <v>913.4601150880635</v>
      </c>
      <c r="S229" s="10">
        <f>M229*PRODUCT($O$17:S$17)</f>
        <v>921.68125612385609</v>
      </c>
      <c r="T229" s="2"/>
      <c r="U229" s="10">
        <f t="shared" si="22"/>
        <v>27121.638929163957</v>
      </c>
      <c r="V229" s="10">
        <f t="shared" si="24"/>
        <v>26468.496509705892</v>
      </c>
      <c r="W229" s="10">
        <f t="shared" si="24"/>
        <v>25801.400673944318</v>
      </c>
      <c r="X229" s="10">
        <f t="shared" si="24"/>
        <v>25120.15316492175</v>
      </c>
      <c r="Y229" s="10">
        <f t="shared" si="24"/>
        <v>24424.55328728219</v>
      </c>
    </row>
    <row r="230" spans="1:25" s="5" customFormat="1" x14ac:dyDescent="0.2">
      <c r="A230" s="2"/>
      <c r="B230" s="29">
        <f>'3) Input geactiveerde inflatie'!B217</f>
        <v>205</v>
      </c>
      <c r="C230" s="29">
        <f>'3) Input geactiveerde inflatie'!D217</f>
        <v>21073.346404305979</v>
      </c>
      <c r="D230" s="10">
        <f t="shared" si="23"/>
        <v>10536.67320215299</v>
      </c>
      <c r="E230" s="39">
        <f>'3) Input geactiveerde inflatie'!E217</f>
        <v>21.5</v>
      </c>
      <c r="F230" s="51">
        <f>'3) Input geactiveerde inflatie'!F217</f>
        <v>2043</v>
      </c>
      <c r="G230" s="2"/>
      <c r="H230" s="53"/>
      <c r="I230" s="10">
        <f>IF(AND($F230&gt;I$10,$E230&gt;0),$D230/$E230,IF(I$10=$F230,$D230-SUM($G230:G230),0))</f>
        <v>490.077823355953</v>
      </c>
      <c r="J230" s="10">
        <f>IF(AND($F230&gt;J$10,$E230&gt;0),$D230/$E230,IF(J$10=$F230,$D230-SUM($G230:I230),0))</f>
        <v>490.077823355953</v>
      </c>
      <c r="K230" s="10">
        <f>IF(AND($F230&gt;K$10,$E230&gt;0),$D230/$E230,IF(K$10=$F230,$D230-SUM($G230:J230),0))</f>
        <v>490.077823355953</v>
      </c>
      <c r="L230" s="10">
        <f>IF(AND($F230&gt;L$10,$E230&gt;0),$D230/$E230,IF(L$10=$F230,$D230-SUM($G230:K230),0))</f>
        <v>490.077823355953</v>
      </c>
      <c r="M230" s="10">
        <f>IF(AND($F230&gt;M$10,$E230&gt;0),$D230/$E230,IF(M$10=$F230,$D230-SUM($G230:L230),0))</f>
        <v>490.077823355953</v>
      </c>
      <c r="N230" s="2"/>
      <c r="O230" s="10">
        <f>I230*PRODUCT($O$17:O$17)</f>
        <v>494.4885237661565</v>
      </c>
      <c r="P230" s="10">
        <f>J230*PRODUCT($O$17:P$17)</f>
        <v>498.93892048005188</v>
      </c>
      <c r="Q230" s="10">
        <f>K230*PRODUCT($O$17:Q$17)</f>
        <v>503.42937076437227</v>
      </c>
      <c r="R230" s="10">
        <f>L230*PRODUCT($O$17:R$17)</f>
        <v>507.96023510125156</v>
      </c>
      <c r="S230" s="10">
        <f>M230*PRODUCT($O$17:S$17)</f>
        <v>512.53187721716279</v>
      </c>
      <c r="T230" s="2"/>
      <c r="U230" s="10">
        <f t="shared" si="22"/>
        <v>10137.014737206209</v>
      </c>
      <c r="V230" s="10">
        <f t="shared" si="24"/>
        <v>9729.3089493610114</v>
      </c>
      <c r="W230" s="10">
        <f t="shared" si="24"/>
        <v>9313.443359140887</v>
      </c>
      <c r="X230" s="10">
        <f t="shared" si="24"/>
        <v>8889.304114271903</v>
      </c>
      <c r="Y230" s="10">
        <f t="shared" si="24"/>
        <v>8456.7759740831862</v>
      </c>
    </row>
    <row r="231" spans="1:25" s="5" customFormat="1" x14ac:dyDescent="0.2">
      <c r="A231" s="2"/>
      <c r="B231" s="29">
        <f>'3) Input geactiveerde inflatie'!B218</f>
        <v>206</v>
      </c>
      <c r="C231" s="29">
        <f>'3) Input geactiveerde inflatie'!D218</f>
        <v>11761.867760542897</v>
      </c>
      <c r="D231" s="10">
        <f t="shared" si="23"/>
        <v>5880.9338802714483</v>
      </c>
      <c r="E231" s="39">
        <f>'3) Input geactiveerde inflatie'!E218</f>
        <v>6.5</v>
      </c>
      <c r="F231" s="51">
        <f>'3) Input geactiveerde inflatie'!F218</f>
        <v>2028</v>
      </c>
      <c r="G231" s="2"/>
      <c r="H231" s="53"/>
      <c r="I231" s="10">
        <f>IF(AND($F231&gt;I$10,$E231&gt;0),$D231/$E231,IF(I$10=$F231,$D231-SUM($G231:G231),0))</f>
        <v>904.75905850329968</v>
      </c>
      <c r="J231" s="10">
        <f>IF(AND($F231&gt;J$10,$E231&gt;0),$D231/$E231,IF(J$10=$F231,$D231-SUM($G231:I231),0))</f>
        <v>904.75905850329968</v>
      </c>
      <c r="K231" s="10">
        <f>IF(AND($F231&gt;K$10,$E231&gt;0),$D231/$E231,IF(K$10=$F231,$D231-SUM($G231:J231),0))</f>
        <v>904.75905850329968</v>
      </c>
      <c r="L231" s="10">
        <f>IF(AND($F231&gt;L$10,$E231&gt;0),$D231/$E231,IF(L$10=$F231,$D231-SUM($G231:K231),0))</f>
        <v>904.75905850329968</v>
      </c>
      <c r="M231" s="10">
        <f>IF(AND($F231&gt;M$10,$E231&gt;0),$D231/$E231,IF(M$10=$F231,$D231-SUM($G231:L231),0))</f>
        <v>904.75905850329968</v>
      </c>
      <c r="N231" s="2"/>
      <c r="O231" s="10">
        <f>I231*PRODUCT($O$17:O$17)</f>
        <v>912.90189002982925</v>
      </c>
      <c r="P231" s="10">
        <f>J231*PRODUCT($O$17:P$17)</f>
        <v>921.11800704009761</v>
      </c>
      <c r="Q231" s="10">
        <f>K231*PRODUCT($O$17:Q$17)</f>
        <v>929.40806910345839</v>
      </c>
      <c r="R231" s="10">
        <f>L231*PRODUCT($O$17:R$17)</f>
        <v>937.77274172538932</v>
      </c>
      <c r="S231" s="10">
        <f>M231*PRODUCT($O$17:S$17)</f>
        <v>946.21269640091782</v>
      </c>
      <c r="T231" s="2"/>
      <c r="U231" s="10">
        <f t="shared" si="22"/>
        <v>5020.960395164062</v>
      </c>
      <c r="V231" s="10">
        <f t="shared" si="24"/>
        <v>4145.0310316804398</v>
      </c>
      <c r="W231" s="10">
        <f t="shared" si="24"/>
        <v>3252.9282418621046</v>
      </c>
      <c r="X231" s="10">
        <f t="shared" si="24"/>
        <v>2344.4318543134741</v>
      </c>
      <c r="Y231" s="10">
        <f t="shared" si="24"/>
        <v>1419.3190446013775</v>
      </c>
    </row>
    <row r="232" spans="1:25" s="5" customFormat="1" x14ac:dyDescent="0.2">
      <c r="A232" s="2"/>
      <c r="B232" s="29">
        <f>'3) Input geactiveerde inflatie'!B219</f>
        <v>207</v>
      </c>
      <c r="C232" s="29">
        <f>'3) Input geactiveerde inflatie'!D219</f>
        <v>179166.97343647166</v>
      </c>
      <c r="D232" s="10">
        <f t="shared" si="23"/>
        <v>89583.486718235828</v>
      </c>
      <c r="E232" s="39">
        <f>'3) Input geactiveerde inflatie'!E219</f>
        <v>32.5</v>
      </c>
      <c r="F232" s="51">
        <f>'3) Input geactiveerde inflatie'!F219</f>
        <v>2054</v>
      </c>
      <c r="G232" s="2"/>
      <c r="H232" s="53"/>
      <c r="I232" s="10">
        <f>IF(AND($F232&gt;I$10,$E232&gt;0),$D232/$E232,IF(I$10=$F232,$D232-SUM($G232:G232),0))</f>
        <v>2756.4149759457177</v>
      </c>
      <c r="J232" s="10">
        <f>IF(AND($F232&gt;J$10,$E232&gt;0),$D232/$E232,IF(J$10=$F232,$D232-SUM($G232:I232),0))</f>
        <v>2756.4149759457177</v>
      </c>
      <c r="K232" s="10">
        <f>IF(AND($F232&gt;K$10,$E232&gt;0),$D232/$E232,IF(K$10=$F232,$D232-SUM($G232:J232),0))</f>
        <v>2756.4149759457177</v>
      </c>
      <c r="L232" s="10">
        <f>IF(AND($F232&gt;L$10,$E232&gt;0),$D232/$E232,IF(L$10=$F232,$D232-SUM($G232:K232),0))</f>
        <v>2756.4149759457177</v>
      </c>
      <c r="M232" s="10">
        <f>IF(AND($F232&gt;M$10,$E232&gt;0),$D232/$E232,IF(M$10=$F232,$D232-SUM($G232:L232),0))</f>
        <v>2756.4149759457177</v>
      </c>
      <c r="N232" s="2"/>
      <c r="O232" s="10">
        <f>I232*PRODUCT($O$17:O$17)</f>
        <v>2781.2227107292288</v>
      </c>
      <c r="P232" s="10">
        <f>J232*PRODUCT($O$17:P$17)</f>
        <v>2806.2537151257916</v>
      </c>
      <c r="Q232" s="10">
        <f>K232*PRODUCT($O$17:Q$17)</f>
        <v>2831.5099985619231</v>
      </c>
      <c r="R232" s="10">
        <f>L232*PRODUCT($O$17:R$17)</f>
        <v>2856.9935885489804</v>
      </c>
      <c r="S232" s="10">
        <f>M232*PRODUCT($O$17:S$17)</f>
        <v>2882.706530845921</v>
      </c>
      <c r="T232" s="2"/>
      <c r="U232" s="10">
        <f t="shared" si="22"/>
        <v>87608.515387970721</v>
      </c>
      <c r="V232" s="10">
        <f t="shared" si="24"/>
        <v>85590.738311336667</v>
      </c>
      <c r="W232" s="10">
        <f t="shared" si="24"/>
        <v>83529.544957576771</v>
      </c>
      <c r="X232" s="10">
        <f t="shared" si="24"/>
        <v>81424.317273645967</v>
      </c>
      <c r="Y232" s="10">
        <f t="shared" si="24"/>
        <v>79274.429598262839</v>
      </c>
    </row>
    <row r="233" spans="1:25" s="5" customFormat="1" x14ac:dyDescent="0.2">
      <c r="A233" s="2"/>
      <c r="B233" s="29">
        <f>'3) Input geactiveerde inflatie'!B220</f>
        <v>208</v>
      </c>
      <c r="C233" s="29">
        <f>'3) Input geactiveerde inflatie'!D220</f>
        <v>89810.367973231536</v>
      </c>
      <c r="D233" s="10">
        <f t="shared" si="23"/>
        <v>44905.183986615768</v>
      </c>
      <c r="E233" s="39">
        <f>'3) Input geactiveerde inflatie'!E220</f>
        <v>22.5</v>
      </c>
      <c r="F233" s="51">
        <f>'3) Input geactiveerde inflatie'!F220</f>
        <v>2044</v>
      </c>
      <c r="G233" s="2"/>
      <c r="H233" s="53"/>
      <c r="I233" s="10">
        <f>IF(AND($F233&gt;I$10,$E233&gt;0),$D233/$E233,IF(I$10=$F233,$D233-SUM($G233:G233),0))</f>
        <v>1995.7859549607008</v>
      </c>
      <c r="J233" s="10">
        <f>IF(AND($F233&gt;J$10,$E233&gt;0),$D233/$E233,IF(J$10=$F233,$D233-SUM($G233:I233),0))</f>
        <v>1995.7859549607008</v>
      </c>
      <c r="K233" s="10">
        <f>IF(AND($F233&gt;K$10,$E233&gt;0),$D233/$E233,IF(K$10=$F233,$D233-SUM($G233:J233),0))</f>
        <v>1995.7859549607008</v>
      </c>
      <c r="L233" s="10">
        <f>IF(AND($F233&gt;L$10,$E233&gt;0),$D233/$E233,IF(L$10=$F233,$D233-SUM($G233:K233),0))</f>
        <v>1995.7859549607008</v>
      </c>
      <c r="M233" s="10">
        <f>IF(AND($F233&gt;M$10,$E233&gt;0),$D233/$E233,IF(M$10=$F233,$D233-SUM($G233:L233),0))</f>
        <v>1995.7859549607008</v>
      </c>
      <c r="N233" s="2"/>
      <c r="O233" s="10">
        <f>I233*PRODUCT($O$17:O$17)</f>
        <v>2013.748028555347</v>
      </c>
      <c r="P233" s="10">
        <f>J233*PRODUCT($O$17:P$17)</f>
        <v>2031.8717608123447</v>
      </c>
      <c r="Q233" s="10">
        <f>K233*PRODUCT($O$17:Q$17)</f>
        <v>2050.1586066596556</v>
      </c>
      <c r="R233" s="10">
        <f>L233*PRODUCT($O$17:R$17)</f>
        <v>2068.610034119592</v>
      </c>
      <c r="S233" s="10">
        <f>M233*PRODUCT($O$17:S$17)</f>
        <v>2087.2275244266684</v>
      </c>
      <c r="T233" s="2"/>
      <c r="U233" s="10">
        <f t="shared" si="22"/>
        <v>43295.582613939958</v>
      </c>
      <c r="V233" s="10">
        <f t="shared" si="24"/>
        <v>41653.371096653063</v>
      </c>
      <c r="W233" s="10">
        <f t="shared" si="24"/>
        <v>39978.092829863279</v>
      </c>
      <c r="X233" s="10">
        <f t="shared" si="24"/>
        <v>38269.28563121245</v>
      </c>
      <c r="Y233" s="10">
        <f t="shared" si="24"/>
        <v>36526.481677466683</v>
      </c>
    </row>
    <row r="234" spans="1:25" s="5" customFormat="1" x14ac:dyDescent="0.2">
      <c r="A234" s="2"/>
      <c r="B234" s="29">
        <f>'3) Input geactiveerde inflatie'!B221</f>
        <v>209</v>
      </c>
      <c r="C234" s="29">
        <f>'3) Input geactiveerde inflatie'!D221</f>
        <v>102419.9692283732</v>
      </c>
      <c r="D234" s="10">
        <f t="shared" si="23"/>
        <v>51209.9846141866</v>
      </c>
      <c r="E234" s="39">
        <f>'3) Input geactiveerde inflatie'!E221</f>
        <v>33.5</v>
      </c>
      <c r="F234" s="51">
        <f>'3) Input geactiveerde inflatie'!F221</f>
        <v>2055</v>
      </c>
      <c r="G234" s="2"/>
      <c r="H234" s="53"/>
      <c r="I234" s="10">
        <f>IF(AND($F234&gt;I$10,$E234&gt;0),$D234/$E234,IF(I$10=$F234,$D234-SUM($G234:G234),0))</f>
        <v>1528.6562571398986</v>
      </c>
      <c r="J234" s="10">
        <f>IF(AND($F234&gt;J$10,$E234&gt;0),$D234/$E234,IF(J$10=$F234,$D234-SUM($G234:I234),0))</f>
        <v>1528.6562571398986</v>
      </c>
      <c r="K234" s="10">
        <f>IF(AND($F234&gt;K$10,$E234&gt;0),$D234/$E234,IF(K$10=$F234,$D234-SUM($G234:J234),0))</f>
        <v>1528.6562571398986</v>
      </c>
      <c r="L234" s="10">
        <f>IF(AND($F234&gt;L$10,$E234&gt;0),$D234/$E234,IF(L$10=$F234,$D234-SUM($G234:K234),0))</f>
        <v>1528.6562571398986</v>
      </c>
      <c r="M234" s="10">
        <f>IF(AND($F234&gt;M$10,$E234&gt;0),$D234/$E234,IF(M$10=$F234,$D234-SUM($G234:L234),0))</f>
        <v>1528.6562571398986</v>
      </c>
      <c r="N234" s="2"/>
      <c r="O234" s="10">
        <f>I234*PRODUCT($O$17:O$17)</f>
        <v>1542.4141634541575</v>
      </c>
      <c r="P234" s="10">
        <f>J234*PRODUCT($O$17:P$17)</f>
        <v>1556.2958909252447</v>
      </c>
      <c r="Q234" s="10">
        <f>K234*PRODUCT($O$17:Q$17)</f>
        <v>1570.3025539435716</v>
      </c>
      <c r="R234" s="10">
        <f>L234*PRODUCT($O$17:R$17)</f>
        <v>1584.4352769290635</v>
      </c>
      <c r="S234" s="10">
        <f>M234*PRODUCT($O$17:S$17)</f>
        <v>1598.695194421425</v>
      </c>
      <c r="T234" s="2"/>
      <c r="U234" s="10">
        <f t="shared" si="22"/>
        <v>50128.460312260118</v>
      </c>
      <c r="V234" s="10">
        <f t="shared" si="24"/>
        <v>49023.320564145208</v>
      </c>
      <c r="W234" s="10">
        <f t="shared" si="24"/>
        <v>47894.227895278942</v>
      </c>
      <c r="X234" s="10">
        <f t="shared" si="24"/>
        <v>46740.840669407386</v>
      </c>
      <c r="Y234" s="10">
        <f t="shared" si="24"/>
        <v>45562.813041010624</v>
      </c>
    </row>
    <row r="235" spans="1:25" s="5" customFormat="1" x14ac:dyDescent="0.2">
      <c r="A235" s="2"/>
      <c r="B235" s="29">
        <f>'3) Input geactiveerde inflatie'!B222</f>
        <v>210</v>
      </c>
      <c r="C235" s="29">
        <f>'3) Input geactiveerde inflatie'!D222</f>
        <v>3809.5375582802553</v>
      </c>
      <c r="D235" s="10">
        <f t="shared" si="23"/>
        <v>1904.7687791401277</v>
      </c>
      <c r="E235" s="39">
        <f>'3) Input geactiveerde inflatie'!E222</f>
        <v>23.5</v>
      </c>
      <c r="F235" s="51">
        <f>'3) Input geactiveerde inflatie'!F222</f>
        <v>2045</v>
      </c>
      <c r="G235" s="2"/>
      <c r="H235" s="53"/>
      <c r="I235" s="10">
        <f>IF(AND($F235&gt;I$10,$E235&gt;0),$D235/$E235,IF(I$10=$F235,$D235-SUM($G235:G235),0))</f>
        <v>81.053990601707554</v>
      </c>
      <c r="J235" s="10">
        <f>IF(AND($F235&gt;J$10,$E235&gt;0),$D235/$E235,IF(J$10=$F235,$D235-SUM($G235:I235),0))</f>
        <v>81.053990601707554</v>
      </c>
      <c r="K235" s="10">
        <f>IF(AND($F235&gt;K$10,$E235&gt;0),$D235/$E235,IF(K$10=$F235,$D235-SUM($G235:J235),0))</f>
        <v>81.053990601707554</v>
      </c>
      <c r="L235" s="10">
        <f>IF(AND($F235&gt;L$10,$E235&gt;0),$D235/$E235,IF(L$10=$F235,$D235-SUM($G235:K235),0))</f>
        <v>81.053990601707554</v>
      </c>
      <c r="M235" s="10">
        <f>IF(AND($F235&gt;M$10,$E235&gt;0),$D235/$E235,IF(M$10=$F235,$D235-SUM($G235:L235),0))</f>
        <v>81.053990601707554</v>
      </c>
      <c r="N235" s="2"/>
      <c r="O235" s="10">
        <f>I235*PRODUCT($O$17:O$17)</f>
        <v>81.783476517122907</v>
      </c>
      <c r="P235" s="10">
        <f>J235*PRODUCT($O$17:P$17)</f>
        <v>82.519527805777017</v>
      </c>
      <c r="Q235" s="10">
        <f>K235*PRODUCT($O$17:Q$17)</f>
        <v>83.262203556028993</v>
      </c>
      <c r="R235" s="10">
        <f>L235*PRODUCT($O$17:R$17)</f>
        <v>84.011563388033238</v>
      </c>
      <c r="S235" s="10">
        <f>M235*PRODUCT($O$17:S$17)</f>
        <v>84.767667458525537</v>
      </c>
      <c r="T235" s="2"/>
      <c r="U235" s="10">
        <f t="shared" si="22"/>
        <v>1840.1282216352658</v>
      </c>
      <c r="V235" s="10">
        <f t="shared" ref="V235:Y250" si="25">U235*P$17-P235</f>
        <v>1774.169847824206</v>
      </c>
      <c r="W235" s="10">
        <f t="shared" si="25"/>
        <v>1706.8751728985949</v>
      </c>
      <c r="X235" s="10">
        <f t="shared" si="25"/>
        <v>1638.225486066649</v>
      </c>
      <c r="Y235" s="10">
        <f t="shared" si="25"/>
        <v>1568.2018479827232</v>
      </c>
    </row>
    <row r="236" spans="1:25" s="5" customFormat="1" x14ac:dyDescent="0.2">
      <c r="A236" s="2"/>
      <c r="B236" s="29">
        <f>'3) Input geactiveerde inflatie'!B223</f>
        <v>211</v>
      </c>
      <c r="C236" s="29">
        <f>'3) Input geactiveerde inflatie'!D223</f>
        <v>1296.8638496273206</v>
      </c>
      <c r="D236" s="10">
        <f t="shared" si="23"/>
        <v>648.43192481366032</v>
      </c>
      <c r="E236" s="39">
        <f>'3) Input geactiveerde inflatie'!E223</f>
        <v>8.5</v>
      </c>
      <c r="F236" s="51">
        <f>'3) Input geactiveerde inflatie'!F223</f>
        <v>2030</v>
      </c>
      <c r="G236" s="2"/>
      <c r="H236" s="53"/>
      <c r="I236" s="10">
        <f>IF(AND($F236&gt;I$10,$E236&gt;0),$D236/$E236,IF(I$10=$F236,$D236-SUM($G236:G236),0))</f>
        <v>76.286108801607099</v>
      </c>
      <c r="J236" s="10">
        <f>IF(AND($F236&gt;J$10,$E236&gt;0),$D236/$E236,IF(J$10=$F236,$D236-SUM($G236:I236),0))</f>
        <v>76.286108801607099</v>
      </c>
      <c r="K236" s="10">
        <f>IF(AND($F236&gt;K$10,$E236&gt;0),$D236/$E236,IF(K$10=$F236,$D236-SUM($G236:J236),0))</f>
        <v>76.286108801607099</v>
      </c>
      <c r="L236" s="10">
        <f>IF(AND($F236&gt;L$10,$E236&gt;0),$D236/$E236,IF(L$10=$F236,$D236-SUM($G236:K236),0))</f>
        <v>76.286108801607099</v>
      </c>
      <c r="M236" s="10">
        <f>IF(AND($F236&gt;M$10,$E236&gt;0),$D236/$E236,IF(M$10=$F236,$D236-SUM($G236:L236),0))</f>
        <v>76.286108801607099</v>
      </c>
      <c r="N236" s="2"/>
      <c r="O236" s="10">
        <f>I236*PRODUCT($O$17:O$17)</f>
        <v>76.972683780821555</v>
      </c>
      <c r="P236" s="10">
        <f>J236*PRODUCT($O$17:P$17)</f>
        <v>77.665437934848939</v>
      </c>
      <c r="Q236" s="10">
        <f>K236*PRODUCT($O$17:Q$17)</f>
        <v>78.36442687626257</v>
      </c>
      <c r="R236" s="10">
        <f>L236*PRODUCT($O$17:R$17)</f>
        <v>79.069706718148922</v>
      </c>
      <c r="S236" s="10">
        <f>M236*PRODUCT($O$17:S$17)</f>
        <v>79.781334078612261</v>
      </c>
      <c r="T236" s="2"/>
      <c r="U236" s="10">
        <f t="shared" si="22"/>
        <v>577.29512835616163</v>
      </c>
      <c r="V236" s="10">
        <f t="shared" si="25"/>
        <v>504.82534657651809</v>
      </c>
      <c r="W236" s="10">
        <f t="shared" si="25"/>
        <v>431.00434781944409</v>
      </c>
      <c r="X236" s="10">
        <f t="shared" si="25"/>
        <v>355.81368023167011</v>
      </c>
      <c r="Y236" s="10">
        <f t="shared" si="25"/>
        <v>279.23466927514283</v>
      </c>
    </row>
    <row r="237" spans="1:25" s="5" customFormat="1" x14ac:dyDescent="0.2">
      <c r="A237" s="2"/>
      <c r="B237" s="29">
        <f>'3) Input geactiveerde inflatie'!B224</f>
        <v>212</v>
      </c>
      <c r="C237" s="29">
        <f>'3) Input geactiveerde inflatie'!D224</f>
        <v>16630.049547338938</v>
      </c>
      <c r="D237" s="10">
        <f t="shared" si="23"/>
        <v>8315.0247736694691</v>
      </c>
      <c r="E237" s="39">
        <f>'3) Input geactiveerde inflatie'!E224</f>
        <v>34.5</v>
      </c>
      <c r="F237" s="51">
        <f>'3) Input geactiveerde inflatie'!F224</f>
        <v>2056</v>
      </c>
      <c r="G237" s="2"/>
      <c r="H237" s="53"/>
      <c r="I237" s="10">
        <f>IF(AND($F237&gt;I$10,$E237&gt;0),$D237/$E237,IF(I$10=$F237,$D237-SUM($G237:G237),0))</f>
        <v>241.01521083099911</v>
      </c>
      <c r="J237" s="10">
        <f>IF(AND($F237&gt;J$10,$E237&gt;0),$D237/$E237,IF(J$10=$F237,$D237-SUM($G237:I237),0))</f>
        <v>241.01521083099911</v>
      </c>
      <c r="K237" s="10">
        <f>IF(AND($F237&gt;K$10,$E237&gt;0),$D237/$E237,IF(K$10=$F237,$D237-SUM($G237:J237),0))</f>
        <v>241.01521083099911</v>
      </c>
      <c r="L237" s="10">
        <f>IF(AND($F237&gt;L$10,$E237&gt;0),$D237/$E237,IF(L$10=$F237,$D237-SUM($G237:K237),0))</f>
        <v>241.01521083099911</v>
      </c>
      <c r="M237" s="10">
        <f>IF(AND($F237&gt;M$10,$E237&gt;0),$D237/$E237,IF(M$10=$F237,$D237-SUM($G237:L237),0))</f>
        <v>241.01521083099911</v>
      </c>
      <c r="N237" s="2"/>
      <c r="O237" s="10">
        <f>I237*PRODUCT($O$17:O$17)</f>
        <v>243.18434772847809</v>
      </c>
      <c r="P237" s="10">
        <f>J237*PRODUCT($O$17:P$17)</f>
        <v>245.37300685803436</v>
      </c>
      <c r="Q237" s="10">
        <f>K237*PRODUCT($O$17:Q$17)</f>
        <v>247.58136391975663</v>
      </c>
      <c r="R237" s="10">
        <f>L237*PRODUCT($O$17:R$17)</f>
        <v>249.8095961950344</v>
      </c>
      <c r="S237" s="10">
        <f>M237*PRODUCT($O$17:S$17)</f>
        <v>252.05788256078969</v>
      </c>
      <c r="T237" s="2"/>
      <c r="U237" s="10">
        <f t="shared" si="22"/>
        <v>8146.6756489040145</v>
      </c>
      <c r="V237" s="10">
        <f t="shared" si="25"/>
        <v>7974.6227228861162</v>
      </c>
      <c r="W237" s="10">
        <f t="shared" si="25"/>
        <v>7798.8129634723336</v>
      </c>
      <c r="X237" s="10">
        <f t="shared" si="25"/>
        <v>7619.1926839485486</v>
      </c>
      <c r="Y237" s="10">
        <f t="shared" si="25"/>
        <v>7435.7075355432944</v>
      </c>
    </row>
    <row r="238" spans="1:25" s="5" customFormat="1" x14ac:dyDescent="0.2">
      <c r="A238" s="2"/>
      <c r="B238" s="29">
        <f>'3) Input geactiveerde inflatie'!B225</f>
        <v>213</v>
      </c>
      <c r="C238" s="29">
        <f>'3) Input geactiveerde inflatie'!D225</f>
        <v>37047.492983341304</v>
      </c>
      <c r="D238" s="10">
        <f t="shared" si="23"/>
        <v>18523.746491670652</v>
      </c>
      <c r="E238" s="39">
        <f>'3) Input geactiveerde inflatie'!E225</f>
        <v>24.5</v>
      </c>
      <c r="F238" s="51">
        <f>'3) Input geactiveerde inflatie'!F225</f>
        <v>2046</v>
      </c>
      <c r="G238" s="2"/>
      <c r="H238" s="53"/>
      <c r="I238" s="10">
        <f>IF(AND($F238&gt;I$10,$E238&gt;0),$D238/$E238,IF(I$10=$F238,$D238-SUM($G238:G238),0))</f>
        <v>756.07128537431231</v>
      </c>
      <c r="J238" s="10">
        <f>IF(AND($F238&gt;J$10,$E238&gt;0),$D238/$E238,IF(J$10=$F238,$D238-SUM($G238:I238),0))</f>
        <v>756.07128537431231</v>
      </c>
      <c r="K238" s="10">
        <f>IF(AND($F238&gt;K$10,$E238&gt;0),$D238/$E238,IF(K$10=$F238,$D238-SUM($G238:J238),0))</f>
        <v>756.07128537431231</v>
      </c>
      <c r="L238" s="10">
        <f>IF(AND($F238&gt;L$10,$E238&gt;0),$D238/$E238,IF(L$10=$F238,$D238-SUM($G238:K238),0))</f>
        <v>756.07128537431231</v>
      </c>
      <c r="M238" s="10">
        <f>IF(AND($F238&gt;M$10,$E238&gt;0),$D238/$E238,IF(M$10=$F238,$D238-SUM($G238:L238),0))</f>
        <v>756.07128537431231</v>
      </c>
      <c r="N238" s="2"/>
      <c r="O238" s="10">
        <f>I238*PRODUCT($O$17:O$17)</f>
        <v>762.87592694268108</v>
      </c>
      <c r="P238" s="10">
        <f>J238*PRODUCT($O$17:P$17)</f>
        <v>769.74181028516512</v>
      </c>
      <c r="Q238" s="10">
        <f>K238*PRODUCT($O$17:Q$17)</f>
        <v>776.66948657773139</v>
      </c>
      <c r="R238" s="10">
        <f>L238*PRODUCT($O$17:R$17)</f>
        <v>783.65951195693094</v>
      </c>
      <c r="S238" s="10">
        <f>M238*PRODUCT($O$17:S$17)</f>
        <v>790.71244756454325</v>
      </c>
      <c r="T238" s="2"/>
      <c r="U238" s="10">
        <f t="shared" si="22"/>
        <v>17927.584283153006</v>
      </c>
      <c r="V238" s="10">
        <f t="shared" si="25"/>
        <v>17319.190731416216</v>
      </c>
      <c r="W238" s="10">
        <f t="shared" si="25"/>
        <v>16698.393961421229</v>
      </c>
      <c r="X238" s="10">
        <f t="shared" si="25"/>
        <v>16065.019995117089</v>
      </c>
      <c r="Y238" s="10">
        <f t="shared" si="25"/>
        <v>15418.892727508597</v>
      </c>
    </row>
    <row r="239" spans="1:25" s="5" customFormat="1" x14ac:dyDescent="0.2">
      <c r="A239" s="2"/>
      <c r="B239" s="29">
        <f>'3) Input geactiveerde inflatie'!B226</f>
        <v>214</v>
      </c>
      <c r="C239" s="29">
        <f>'3) Input geactiveerde inflatie'!D226</f>
        <v>459.20552809309538</v>
      </c>
      <c r="D239" s="10">
        <f t="shared" si="23"/>
        <v>229.60276404654769</v>
      </c>
      <c r="E239" s="39">
        <f>'3) Input geactiveerde inflatie'!E226</f>
        <v>9.5</v>
      </c>
      <c r="F239" s="51">
        <f>'3) Input geactiveerde inflatie'!F226</f>
        <v>2031</v>
      </c>
      <c r="G239" s="2"/>
      <c r="H239" s="53"/>
      <c r="I239" s="10">
        <f>IF(AND($F239&gt;I$10,$E239&gt;0),$D239/$E239,IF(I$10=$F239,$D239-SUM($G239:G239),0))</f>
        <v>24.168712004899756</v>
      </c>
      <c r="J239" s="10">
        <f>IF(AND($F239&gt;J$10,$E239&gt;0),$D239/$E239,IF(J$10=$F239,$D239-SUM($G239:I239),0))</f>
        <v>24.168712004899756</v>
      </c>
      <c r="K239" s="10">
        <f>IF(AND($F239&gt;K$10,$E239&gt;0),$D239/$E239,IF(K$10=$F239,$D239-SUM($G239:J239),0))</f>
        <v>24.168712004899756</v>
      </c>
      <c r="L239" s="10">
        <f>IF(AND($F239&gt;L$10,$E239&gt;0),$D239/$E239,IF(L$10=$F239,$D239-SUM($G239:K239),0))</f>
        <v>24.168712004899756</v>
      </c>
      <c r="M239" s="10">
        <f>IF(AND($F239&gt;M$10,$E239&gt;0),$D239/$E239,IF(M$10=$F239,$D239-SUM($G239:L239),0))</f>
        <v>24.168712004899756</v>
      </c>
      <c r="N239" s="2"/>
      <c r="O239" s="10">
        <f>I239*PRODUCT($O$17:O$17)</f>
        <v>24.386230412943853</v>
      </c>
      <c r="P239" s="10">
        <f>J239*PRODUCT($O$17:P$17)</f>
        <v>24.605706486660345</v>
      </c>
      <c r="Q239" s="10">
        <f>K239*PRODUCT($O$17:Q$17)</f>
        <v>24.827157845040283</v>
      </c>
      <c r="R239" s="10">
        <f>L239*PRODUCT($O$17:R$17)</f>
        <v>25.05060226564564</v>
      </c>
      <c r="S239" s="10">
        <f>M239*PRODUCT($O$17:S$17)</f>
        <v>25.276057686036452</v>
      </c>
      <c r="T239" s="2"/>
      <c r="U239" s="10">
        <f t="shared" si="22"/>
        <v>207.28295851002272</v>
      </c>
      <c r="V239" s="10">
        <f t="shared" si="25"/>
        <v>184.54279864995254</v>
      </c>
      <c r="W239" s="10">
        <f t="shared" si="25"/>
        <v>161.3765259927618</v>
      </c>
      <c r="X239" s="10">
        <f t="shared" si="25"/>
        <v>137.778312461051</v>
      </c>
      <c r="Y239" s="10">
        <f t="shared" si="25"/>
        <v>113.74225958716399</v>
      </c>
    </row>
    <row r="240" spans="1:25" s="5" customFormat="1" x14ac:dyDescent="0.2">
      <c r="A240" s="2"/>
      <c r="B240" s="29">
        <f>'3) Input geactiveerde inflatie'!B227</f>
        <v>215</v>
      </c>
      <c r="C240" s="29">
        <f>'3) Input geactiveerde inflatie'!D227</f>
        <v>101782.02983396762</v>
      </c>
      <c r="D240" s="10">
        <f t="shared" si="23"/>
        <v>50891.014916983811</v>
      </c>
      <c r="E240" s="39">
        <f>'3) Input geactiveerde inflatie'!E227</f>
        <v>35.5</v>
      </c>
      <c r="F240" s="51">
        <f>'3) Input geactiveerde inflatie'!F227</f>
        <v>2057</v>
      </c>
      <c r="G240" s="2"/>
      <c r="H240" s="53"/>
      <c r="I240" s="10">
        <f>IF(AND($F240&gt;I$10,$E240&gt;0),$D240/$E240,IF(I$10=$F240,$D240-SUM($G240:G240),0))</f>
        <v>1433.549715971375</v>
      </c>
      <c r="J240" s="10">
        <f>IF(AND($F240&gt;J$10,$E240&gt;0),$D240/$E240,IF(J$10=$F240,$D240-SUM($G240:I240),0))</f>
        <v>1433.549715971375</v>
      </c>
      <c r="K240" s="10">
        <f>IF(AND($F240&gt;K$10,$E240&gt;0),$D240/$E240,IF(K$10=$F240,$D240-SUM($G240:J240),0))</f>
        <v>1433.549715971375</v>
      </c>
      <c r="L240" s="10">
        <f>IF(AND($F240&gt;L$10,$E240&gt;0),$D240/$E240,IF(L$10=$F240,$D240-SUM($G240:K240),0))</f>
        <v>1433.549715971375</v>
      </c>
      <c r="M240" s="10">
        <f>IF(AND($F240&gt;M$10,$E240&gt;0),$D240/$E240,IF(M$10=$F240,$D240-SUM($G240:L240),0))</f>
        <v>1433.549715971375</v>
      </c>
      <c r="N240" s="2"/>
      <c r="O240" s="10">
        <f>I240*PRODUCT($O$17:O$17)</f>
        <v>1446.4516634151173</v>
      </c>
      <c r="P240" s="10">
        <f>J240*PRODUCT($O$17:P$17)</f>
        <v>1459.4697283858532</v>
      </c>
      <c r="Q240" s="10">
        <f>K240*PRODUCT($O$17:Q$17)</f>
        <v>1472.6049559413254</v>
      </c>
      <c r="R240" s="10">
        <f>L240*PRODUCT($O$17:R$17)</f>
        <v>1485.8584005447972</v>
      </c>
      <c r="S240" s="10">
        <f>M240*PRODUCT($O$17:S$17)</f>
        <v>1499.2311261497005</v>
      </c>
      <c r="T240" s="2"/>
      <c r="U240" s="10">
        <f t="shared" si="22"/>
        <v>49902.582387821545</v>
      </c>
      <c r="V240" s="10">
        <f t="shared" si="25"/>
        <v>48892.235900926076</v>
      </c>
      <c r="W240" s="10">
        <f t="shared" si="25"/>
        <v>47859.661068093083</v>
      </c>
      <c r="X240" s="10">
        <f t="shared" si="25"/>
        <v>46804.539617161114</v>
      </c>
      <c r="Y240" s="10">
        <f t="shared" si="25"/>
        <v>45726.549347565859</v>
      </c>
    </row>
    <row r="241" spans="1:25" s="5" customFormat="1" x14ac:dyDescent="0.2">
      <c r="A241" s="2"/>
      <c r="B241" s="29">
        <f>'3) Input geactiveerde inflatie'!B228</f>
        <v>216</v>
      </c>
      <c r="C241" s="29">
        <f>'3) Input geactiveerde inflatie'!D228</f>
        <v>25111.326162379322</v>
      </c>
      <c r="D241" s="10">
        <f t="shared" si="23"/>
        <v>12555.663081189661</v>
      </c>
      <c r="E241" s="39">
        <f>'3) Input geactiveerde inflatie'!E228</f>
        <v>25.5</v>
      </c>
      <c r="F241" s="51">
        <f>'3) Input geactiveerde inflatie'!F228</f>
        <v>2047</v>
      </c>
      <c r="G241" s="2"/>
      <c r="H241" s="53"/>
      <c r="I241" s="10">
        <f>IF(AND($F241&gt;I$10,$E241&gt;0),$D241/$E241,IF(I$10=$F241,$D241-SUM($G241:G241),0))</f>
        <v>492.37894436037885</v>
      </c>
      <c r="J241" s="10">
        <f>IF(AND($F241&gt;J$10,$E241&gt;0),$D241/$E241,IF(J$10=$F241,$D241-SUM($G241:I241),0))</f>
        <v>492.37894436037885</v>
      </c>
      <c r="K241" s="10">
        <f>IF(AND($F241&gt;K$10,$E241&gt;0),$D241/$E241,IF(K$10=$F241,$D241-SUM($G241:J241),0))</f>
        <v>492.37894436037885</v>
      </c>
      <c r="L241" s="10">
        <f>IF(AND($F241&gt;L$10,$E241&gt;0),$D241/$E241,IF(L$10=$F241,$D241-SUM($G241:K241),0))</f>
        <v>492.37894436037885</v>
      </c>
      <c r="M241" s="10">
        <f>IF(AND($F241&gt;M$10,$E241&gt;0),$D241/$E241,IF(M$10=$F241,$D241-SUM($G241:L241),0))</f>
        <v>492.37894436037885</v>
      </c>
      <c r="N241" s="2"/>
      <c r="O241" s="10">
        <f>I241*PRODUCT($O$17:O$17)</f>
        <v>496.81035485962224</v>
      </c>
      <c r="P241" s="10">
        <f>J241*PRODUCT($O$17:P$17)</f>
        <v>501.28164805335877</v>
      </c>
      <c r="Q241" s="10">
        <f>K241*PRODUCT($O$17:Q$17)</f>
        <v>505.79318288583892</v>
      </c>
      <c r="R241" s="10">
        <f>L241*PRODUCT($O$17:R$17)</f>
        <v>510.34532153181135</v>
      </c>
      <c r="S241" s="10">
        <f>M241*PRODUCT($O$17:S$17)</f>
        <v>514.93842942559763</v>
      </c>
      <c r="T241" s="2"/>
      <c r="U241" s="10">
        <f t="shared" si="22"/>
        <v>12171.853694060745</v>
      </c>
      <c r="V241" s="10">
        <f t="shared" si="25"/>
        <v>11780.118729253933</v>
      </c>
      <c r="W241" s="10">
        <f t="shared" si="25"/>
        <v>11380.346614931379</v>
      </c>
      <c r="X241" s="10">
        <f t="shared" si="25"/>
        <v>10972.424412933949</v>
      </c>
      <c r="Y241" s="10">
        <f t="shared" si="25"/>
        <v>10556.237803224756</v>
      </c>
    </row>
    <row r="242" spans="1:25" s="5" customFormat="1" x14ac:dyDescent="0.2">
      <c r="A242" s="2"/>
      <c r="B242" s="29">
        <f>'3) Input geactiveerde inflatie'!B229</f>
        <v>217</v>
      </c>
      <c r="C242" s="29">
        <f>'3) Input geactiveerde inflatie'!D229</f>
        <v>8747.7695893777054</v>
      </c>
      <c r="D242" s="10">
        <f t="shared" si="23"/>
        <v>4373.8847946888527</v>
      </c>
      <c r="E242" s="39">
        <f>'3) Input geactiveerde inflatie'!E229</f>
        <v>10.5</v>
      </c>
      <c r="F242" s="51">
        <f>'3) Input geactiveerde inflatie'!F229</f>
        <v>2032</v>
      </c>
      <c r="G242" s="2"/>
      <c r="H242" s="53"/>
      <c r="I242" s="10">
        <f>IF(AND($F242&gt;I$10,$E242&gt;0),$D242/$E242,IF(I$10=$F242,$D242-SUM($G242:G242),0))</f>
        <v>416.56045663703361</v>
      </c>
      <c r="J242" s="10">
        <f>IF(AND($F242&gt;J$10,$E242&gt;0),$D242/$E242,IF(J$10=$F242,$D242-SUM($G242:I242),0))</f>
        <v>416.56045663703361</v>
      </c>
      <c r="K242" s="10">
        <f>IF(AND($F242&gt;K$10,$E242&gt;0),$D242/$E242,IF(K$10=$F242,$D242-SUM($G242:J242),0))</f>
        <v>416.56045663703361</v>
      </c>
      <c r="L242" s="10">
        <f>IF(AND($F242&gt;L$10,$E242&gt;0),$D242/$E242,IF(L$10=$F242,$D242-SUM($G242:K242),0))</f>
        <v>416.56045663703361</v>
      </c>
      <c r="M242" s="10">
        <f>IF(AND($F242&gt;M$10,$E242&gt;0),$D242/$E242,IF(M$10=$F242,$D242-SUM($G242:L242),0))</f>
        <v>416.56045663703361</v>
      </c>
      <c r="N242" s="2"/>
      <c r="O242" s="10">
        <f>I242*PRODUCT($O$17:O$17)</f>
        <v>420.30950074676684</v>
      </c>
      <c r="P242" s="10">
        <f>J242*PRODUCT($O$17:P$17)</f>
        <v>424.09228625348771</v>
      </c>
      <c r="Q242" s="10">
        <f>K242*PRODUCT($O$17:Q$17)</f>
        <v>427.90911682976906</v>
      </c>
      <c r="R242" s="10">
        <f>L242*PRODUCT($O$17:R$17)</f>
        <v>431.76029888123691</v>
      </c>
      <c r="S242" s="10">
        <f>M242*PRODUCT($O$17:S$17)</f>
        <v>435.64614157116802</v>
      </c>
      <c r="T242" s="2"/>
      <c r="U242" s="10">
        <f t="shared" si="22"/>
        <v>3992.9402570942852</v>
      </c>
      <c r="V242" s="10">
        <f t="shared" si="25"/>
        <v>3604.7844331546457</v>
      </c>
      <c r="W242" s="10">
        <f t="shared" si="25"/>
        <v>3209.3183762232679</v>
      </c>
      <c r="X242" s="10">
        <f t="shared" si="25"/>
        <v>2806.44194272804</v>
      </c>
      <c r="Y242" s="10">
        <f t="shared" si="25"/>
        <v>2396.0537786414243</v>
      </c>
    </row>
    <row r="243" spans="1:25" s="5" customFormat="1" x14ac:dyDescent="0.2">
      <c r="A243" s="2"/>
      <c r="B243" s="29">
        <f>'3) Input geactiveerde inflatie'!B230</f>
        <v>218</v>
      </c>
      <c r="C243" s="29">
        <f>'3) Input geactiveerde inflatie'!D230</f>
        <v>-25881.247175726196</v>
      </c>
      <c r="D243" s="10">
        <f t="shared" si="23"/>
        <v>-12940.623587863098</v>
      </c>
      <c r="E243" s="39">
        <f>'3) Input geactiveerde inflatie'!E230</f>
        <v>36.5</v>
      </c>
      <c r="F243" s="51">
        <f>'3) Input geactiveerde inflatie'!F230</f>
        <v>2058</v>
      </c>
      <c r="G243" s="2"/>
      <c r="H243" s="53"/>
      <c r="I243" s="10">
        <f>IF(AND($F243&gt;I$10,$E243&gt;0),$D243/$E243,IF(I$10=$F243,$D243-SUM($G243:G243),0))</f>
        <v>-354.53763254419448</v>
      </c>
      <c r="J243" s="10">
        <f>IF(AND($F243&gt;J$10,$E243&gt;0),$D243/$E243,IF(J$10=$F243,$D243-SUM($G243:I243),0))</f>
        <v>-354.53763254419448</v>
      </c>
      <c r="K243" s="10">
        <f>IF(AND($F243&gt;K$10,$E243&gt;0),$D243/$E243,IF(K$10=$F243,$D243-SUM($G243:J243),0))</f>
        <v>-354.53763254419448</v>
      </c>
      <c r="L243" s="10">
        <f>IF(AND($F243&gt;L$10,$E243&gt;0),$D243/$E243,IF(L$10=$F243,$D243-SUM($G243:K243),0))</f>
        <v>-354.53763254419448</v>
      </c>
      <c r="M243" s="10">
        <f>IF(AND($F243&gt;M$10,$E243&gt;0),$D243/$E243,IF(M$10=$F243,$D243-SUM($G243:L243),0))</f>
        <v>-354.53763254419448</v>
      </c>
      <c r="N243" s="2"/>
      <c r="O243" s="10">
        <f>I243*PRODUCT($O$17:O$17)</f>
        <v>-357.72847123709221</v>
      </c>
      <c r="P243" s="10">
        <f>J243*PRODUCT($O$17:P$17)</f>
        <v>-360.94802747822598</v>
      </c>
      <c r="Q243" s="10">
        <f>K243*PRODUCT($O$17:Q$17)</f>
        <v>-364.19655972552994</v>
      </c>
      <c r="R243" s="10">
        <f>L243*PRODUCT($O$17:R$17)</f>
        <v>-367.47432876305965</v>
      </c>
      <c r="S243" s="10">
        <f>M243*PRODUCT($O$17:S$17)</f>
        <v>-370.7815977219272</v>
      </c>
      <c r="T243" s="2"/>
      <c r="U243" s="10">
        <f t="shared" si="22"/>
        <v>-12699.360728916772</v>
      </c>
      <c r="V243" s="10">
        <f t="shared" si="25"/>
        <v>-12452.706947998797</v>
      </c>
      <c r="W243" s="10">
        <f t="shared" si="25"/>
        <v>-12200.584750805256</v>
      </c>
      <c r="X243" s="10">
        <f t="shared" si="25"/>
        <v>-11942.915684799442</v>
      </c>
      <c r="Y243" s="10">
        <f t="shared" si="25"/>
        <v>-11679.620328240708</v>
      </c>
    </row>
    <row r="244" spans="1:25" s="5" customFormat="1" x14ac:dyDescent="0.2">
      <c r="A244" s="2"/>
      <c r="B244" s="29">
        <f>'3) Input geactiveerde inflatie'!B231</f>
        <v>219</v>
      </c>
      <c r="C244" s="29">
        <f>'3) Input geactiveerde inflatie'!D231</f>
        <v>130804.38049970521</v>
      </c>
      <c r="D244" s="10">
        <f t="shared" si="23"/>
        <v>65402.190249852603</v>
      </c>
      <c r="E244" s="39">
        <f>'3) Input geactiveerde inflatie'!E231</f>
        <v>26.5</v>
      </c>
      <c r="F244" s="51">
        <f>'3) Input geactiveerde inflatie'!F231</f>
        <v>2048</v>
      </c>
      <c r="G244" s="2"/>
      <c r="H244" s="53"/>
      <c r="I244" s="10">
        <f>IF(AND($F244&gt;I$10,$E244&gt;0),$D244/$E244,IF(I$10=$F244,$D244-SUM($G244:G244),0))</f>
        <v>2468.0071792397207</v>
      </c>
      <c r="J244" s="10">
        <f>IF(AND($F244&gt;J$10,$E244&gt;0),$D244/$E244,IF(J$10=$F244,$D244-SUM($G244:I244),0))</f>
        <v>2468.0071792397207</v>
      </c>
      <c r="K244" s="10">
        <f>IF(AND($F244&gt;K$10,$E244&gt;0),$D244/$E244,IF(K$10=$F244,$D244-SUM($G244:J244),0))</f>
        <v>2468.0071792397207</v>
      </c>
      <c r="L244" s="10">
        <f>IF(AND($F244&gt;L$10,$E244&gt;0),$D244/$E244,IF(L$10=$F244,$D244-SUM($G244:K244),0))</f>
        <v>2468.0071792397207</v>
      </c>
      <c r="M244" s="10">
        <f>IF(AND($F244&gt;M$10,$E244&gt;0),$D244/$E244,IF(M$10=$F244,$D244-SUM($G244:L244),0))</f>
        <v>2468.0071792397207</v>
      </c>
      <c r="N244" s="2"/>
      <c r="O244" s="10">
        <f>I244*PRODUCT($O$17:O$17)</f>
        <v>2490.2192438528778</v>
      </c>
      <c r="P244" s="10">
        <f>J244*PRODUCT($O$17:P$17)</f>
        <v>2512.6312170475535</v>
      </c>
      <c r="Q244" s="10">
        <f>K244*PRODUCT($O$17:Q$17)</f>
        <v>2535.2448980009813</v>
      </c>
      <c r="R244" s="10">
        <f>L244*PRODUCT($O$17:R$17)</f>
        <v>2558.0621020829894</v>
      </c>
      <c r="S244" s="10">
        <f>M244*PRODUCT($O$17:S$17)</f>
        <v>2581.0846610017361</v>
      </c>
      <c r="T244" s="2"/>
      <c r="U244" s="10">
        <f t="shared" si="22"/>
        <v>63500.590718248386</v>
      </c>
      <c r="V244" s="10">
        <f t="shared" si="25"/>
        <v>61559.464817665066</v>
      </c>
      <c r="W244" s="10">
        <f t="shared" si="25"/>
        <v>59578.255103023068</v>
      </c>
      <c r="X244" s="10">
        <f t="shared" si="25"/>
        <v>57556.397296867275</v>
      </c>
      <c r="Y244" s="10">
        <f t="shared" si="25"/>
        <v>55493.320211537342</v>
      </c>
    </row>
    <row r="245" spans="1:25" s="5" customFormat="1" x14ac:dyDescent="0.2">
      <c r="A245" s="2"/>
      <c r="B245" s="29">
        <f>'3) Input geactiveerde inflatie'!B232</f>
        <v>220</v>
      </c>
      <c r="C245" s="29">
        <f>'3) Input geactiveerde inflatie'!D232</f>
        <v>119.80668297785508</v>
      </c>
      <c r="D245" s="10">
        <f t="shared" si="23"/>
        <v>59.903341488927538</v>
      </c>
      <c r="E245" s="39">
        <f>'3) Input geactiveerde inflatie'!E232</f>
        <v>16.5</v>
      </c>
      <c r="F245" s="51">
        <f>'3) Input geactiveerde inflatie'!F232</f>
        <v>2038</v>
      </c>
      <c r="G245" s="2"/>
      <c r="H245" s="53"/>
      <c r="I245" s="10">
        <f>IF(AND($F245&gt;I$10,$E245&gt;0),$D245/$E245,IF(I$10=$F245,$D245-SUM($G245:G245),0))</f>
        <v>3.6305055447834871</v>
      </c>
      <c r="J245" s="10">
        <f>IF(AND($F245&gt;J$10,$E245&gt;0),$D245/$E245,IF(J$10=$F245,$D245-SUM($G245:I245),0))</f>
        <v>3.6305055447834871</v>
      </c>
      <c r="K245" s="10">
        <f>IF(AND($F245&gt;K$10,$E245&gt;0),$D245/$E245,IF(K$10=$F245,$D245-SUM($G245:J245),0))</f>
        <v>3.6305055447834871</v>
      </c>
      <c r="L245" s="10">
        <f>IF(AND($F245&gt;L$10,$E245&gt;0),$D245/$E245,IF(L$10=$F245,$D245-SUM($G245:K245),0))</f>
        <v>3.6305055447834871</v>
      </c>
      <c r="M245" s="10">
        <f>IF(AND($F245&gt;M$10,$E245&gt;0),$D245/$E245,IF(M$10=$F245,$D245-SUM($G245:L245),0))</f>
        <v>3.6305055447834871</v>
      </c>
      <c r="N245" s="2"/>
      <c r="O245" s="10">
        <f>I245*PRODUCT($O$17:O$17)</f>
        <v>3.6631800946865383</v>
      </c>
      <c r="P245" s="10">
        <f>J245*PRODUCT($O$17:P$17)</f>
        <v>3.6961487155387167</v>
      </c>
      <c r="Q245" s="10">
        <f>K245*PRODUCT($O$17:Q$17)</f>
        <v>3.7294140539785645</v>
      </c>
      <c r="R245" s="10">
        <f>L245*PRODUCT($O$17:R$17)</f>
        <v>3.7629787804643708</v>
      </c>
      <c r="S245" s="10">
        <f>M245*PRODUCT($O$17:S$17)</f>
        <v>3.7968455894885498</v>
      </c>
      <c r="T245" s="2"/>
      <c r="U245" s="10">
        <f t="shared" si="22"/>
        <v>56.779291467641343</v>
      </c>
      <c r="V245" s="10">
        <f t="shared" si="25"/>
        <v>53.594156375311393</v>
      </c>
      <c r="W245" s="10">
        <f t="shared" si="25"/>
        <v>50.347089728710621</v>
      </c>
      <c r="X245" s="10">
        <f t="shared" si="25"/>
        <v>47.03723475580464</v>
      </c>
      <c r="Y245" s="10">
        <f t="shared" si="25"/>
        <v>43.663724279118327</v>
      </c>
    </row>
    <row r="246" spans="1:25" s="5" customFormat="1" x14ac:dyDescent="0.2">
      <c r="A246" s="2"/>
      <c r="B246" s="29">
        <f>'3) Input geactiveerde inflatie'!B233</f>
        <v>221</v>
      </c>
      <c r="C246" s="29">
        <f>'3) Input geactiveerde inflatie'!D233</f>
        <v>5775.3536776854562</v>
      </c>
      <c r="D246" s="10">
        <f t="shared" si="23"/>
        <v>2887.6768388427281</v>
      </c>
      <c r="E246" s="39">
        <f>'3) Input geactiveerde inflatie'!E233</f>
        <v>11.5</v>
      </c>
      <c r="F246" s="51">
        <f>'3) Input geactiveerde inflatie'!F233</f>
        <v>2033</v>
      </c>
      <c r="G246" s="2"/>
      <c r="H246" s="53"/>
      <c r="I246" s="10">
        <f>IF(AND($F246&gt;I$10,$E246&gt;0),$D246/$E246,IF(I$10=$F246,$D246-SUM($G246:G246),0))</f>
        <v>251.10233381241113</v>
      </c>
      <c r="J246" s="10">
        <f>IF(AND($F246&gt;J$10,$E246&gt;0),$D246/$E246,IF(J$10=$F246,$D246-SUM($G246:I246),0))</f>
        <v>251.10233381241113</v>
      </c>
      <c r="K246" s="10">
        <f>IF(AND($F246&gt;K$10,$E246&gt;0),$D246/$E246,IF(K$10=$F246,$D246-SUM($G246:J246),0))</f>
        <v>251.10233381241113</v>
      </c>
      <c r="L246" s="10">
        <f>IF(AND($F246&gt;L$10,$E246&gt;0),$D246/$E246,IF(L$10=$F246,$D246-SUM($G246:K246),0))</f>
        <v>251.10233381241113</v>
      </c>
      <c r="M246" s="10">
        <f>IF(AND($F246&gt;M$10,$E246&gt;0),$D246/$E246,IF(M$10=$F246,$D246-SUM($G246:L246),0))</f>
        <v>251.10233381241113</v>
      </c>
      <c r="N246" s="2"/>
      <c r="O246" s="10">
        <f>I246*PRODUCT($O$17:O$17)</f>
        <v>253.36225481672281</v>
      </c>
      <c r="P246" s="10">
        <f>J246*PRODUCT($O$17:P$17)</f>
        <v>255.64251511007328</v>
      </c>
      <c r="Q246" s="10">
        <f>K246*PRODUCT($O$17:Q$17)</f>
        <v>257.94329774606388</v>
      </c>
      <c r="R246" s="10">
        <f>L246*PRODUCT($O$17:R$17)</f>
        <v>260.26478742577842</v>
      </c>
      <c r="S246" s="10">
        <f>M246*PRODUCT($O$17:S$17)</f>
        <v>262.60717051261042</v>
      </c>
      <c r="T246" s="2"/>
      <c r="U246" s="10">
        <f t="shared" si="22"/>
        <v>2660.3036755755898</v>
      </c>
      <c r="V246" s="10">
        <f t="shared" si="25"/>
        <v>2428.6038935456963</v>
      </c>
      <c r="W246" s="10">
        <f t="shared" si="25"/>
        <v>2192.5180308415438</v>
      </c>
      <c r="X246" s="10">
        <f t="shared" si="25"/>
        <v>1951.985905693339</v>
      </c>
      <c r="Y246" s="10">
        <f t="shared" si="25"/>
        <v>1706.9466083319685</v>
      </c>
    </row>
    <row r="247" spans="1:25" s="5" customFormat="1" x14ac:dyDescent="0.2">
      <c r="A247" s="2"/>
      <c r="B247" s="29">
        <f>'3) Input geactiveerde inflatie'!B234</f>
        <v>222</v>
      </c>
      <c r="C247" s="29">
        <f>'3) Input geactiveerde inflatie'!D234</f>
        <v>29.172422966275349</v>
      </c>
      <c r="D247" s="10">
        <f t="shared" si="23"/>
        <v>14.586211483137674</v>
      </c>
      <c r="E247" s="39">
        <f>'3) Input geactiveerde inflatie'!E234</f>
        <v>6.5</v>
      </c>
      <c r="F247" s="51">
        <f>'3) Input geactiveerde inflatie'!F234</f>
        <v>2028</v>
      </c>
      <c r="G247" s="2"/>
      <c r="H247" s="53"/>
      <c r="I247" s="10">
        <f>IF(AND($F247&gt;I$10,$E247&gt;0),$D247/$E247,IF(I$10=$F247,$D247-SUM($G247:G247),0))</f>
        <v>2.2440325358673343</v>
      </c>
      <c r="J247" s="10">
        <f>IF(AND($F247&gt;J$10,$E247&gt;0),$D247/$E247,IF(J$10=$F247,$D247-SUM($G247:I247),0))</f>
        <v>2.2440325358673343</v>
      </c>
      <c r="K247" s="10">
        <f>IF(AND($F247&gt;K$10,$E247&gt;0),$D247/$E247,IF(K$10=$F247,$D247-SUM($G247:J247),0))</f>
        <v>2.2440325358673343</v>
      </c>
      <c r="L247" s="10">
        <f>IF(AND($F247&gt;L$10,$E247&gt;0),$D247/$E247,IF(L$10=$F247,$D247-SUM($G247:K247),0))</f>
        <v>2.2440325358673343</v>
      </c>
      <c r="M247" s="10">
        <f>IF(AND($F247&gt;M$10,$E247&gt;0),$D247/$E247,IF(M$10=$F247,$D247-SUM($G247:L247),0))</f>
        <v>2.2440325358673343</v>
      </c>
      <c r="N247" s="2"/>
      <c r="O247" s="10">
        <f>I247*PRODUCT($O$17:O$17)</f>
        <v>2.2642288286901402</v>
      </c>
      <c r="P247" s="10">
        <f>J247*PRODUCT($O$17:P$17)</f>
        <v>2.284606888148351</v>
      </c>
      <c r="Q247" s="10">
        <f>K247*PRODUCT($O$17:Q$17)</f>
        <v>2.305168350141686</v>
      </c>
      <c r="R247" s="10">
        <f>L247*PRODUCT($O$17:R$17)</f>
        <v>2.3259148652929609</v>
      </c>
      <c r="S247" s="10">
        <f>M247*PRODUCT($O$17:S$17)</f>
        <v>2.3468480990805971</v>
      </c>
      <c r="T247" s="2"/>
      <c r="U247" s="10">
        <f t="shared" si="22"/>
        <v>12.453258557795772</v>
      </c>
      <c r="V247" s="10">
        <f t="shared" si="25"/>
        <v>10.280730996667581</v>
      </c>
      <c r="W247" s="10">
        <f t="shared" si="25"/>
        <v>8.0680892254959016</v>
      </c>
      <c r="X247" s="10">
        <f t="shared" si="25"/>
        <v>5.8147871632324035</v>
      </c>
      <c r="Y247" s="10">
        <f t="shared" si="25"/>
        <v>3.5202721486208977</v>
      </c>
    </row>
    <row r="248" spans="1:25" s="5" customFormat="1" x14ac:dyDescent="0.2">
      <c r="A248" s="2"/>
      <c r="B248" s="29">
        <f>'3) Input geactiveerde inflatie'!B235</f>
        <v>223</v>
      </c>
      <c r="C248" s="29">
        <f>'3) Input geactiveerde inflatie'!D235</f>
        <v>48778.065460897313</v>
      </c>
      <c r="D248" s="10">
        <f t="shared" si="23"/>
        <v>24389.032730448656</v>
      </c>
      <c r="E248" s="39">
        <f>'3) Input geactiveerde inflatie'!E235</f>
        <v>37.5</v>
      </c>
      <c r="F248" s="51">
        <f>'3) Input geactiveerde inflatie'!F235</f>
        <v>2059</v>
      </c>
      <c r="G248" s="2"/>
      <c r="H248" s="53"/>
      <c r="I248" s="10">
        <f>IF(AND($F248&gt;I$10,$E248&gt;0),$D248/$E248,IF(I$10=$F248,$D248-SUM($G248:G248),0))</f>
        <v>650.37420614529753</v>
      </c>
      <c r="J248" s="10">
        <f>IF(AND($F248&gt;J$10,$E248&gt;0),$D248/$E248,IF(J$10=$F248,$D248-SUM($G248:I248),0))</f>
        <v>650.37420614529753</v>
      </c>
      <c r="K248" s="10">
        <f>IF(AND($F248&gt;K$10,$E248&gt;0),$D248/$E248,IF(K$10=$F248,$D248-SUM($G248:J248),0))</f>
        <v>650.37420614529753</v>
      </c>
      <c r="L248" s="10">
        <f>IF(AND($F248&gt;L$10,$E248&gt;0),$D248/$E248,IF(L$10=$F248,$D248-SUM($G248:K248),0))</f>
        <v>650.37420614529753</v>
      </c>
      <c r="M248" s="10">
        <f>IF(AND($F248&gt;M$10,$E248&gt;0),$D248/$E248,IF(M$10=$F248,$D248-SUM($G248:L248),0))</f>
        <v>650.37420614529753</v>
      </c>
      <c r="N248" s="2"/>
      <c r="O248" s="10">
        <f>I248*PRODUCT($O$17:O$17)</f>
        <v>656.22757400060516</v>
      </c>
      <c r="P248" s="10">
        <f>J248*PRODUCT($O$17:P$17)</f>
        <v>662.13362216661051</v>
      </c>
      <c r="Q248" s="10">
        <f>K248*PRODUCT($O$17:Q$17)</f>
        <v>668.09282476610986</v>
      </c>
      <c r="R248" s="10">
        <f>L248*PRODUCT($O$17:R$17)</f>
        <v>674.10566018900477</v>
      </c>
      <c r="S248" s="10">
        <f>M248*PRODUCT($O$17:S$17)</f>
        <v>680.17261113070583</v>
      </c>
      <c r="T248" s="2"/>
      <c r="U248" s="10">
        <f t="shared" si="22"/>
        <v>23952.306451022087</v>
      </c>
      <c r="V248" s="10">
        <f t="shared" si="25"/>
        <v>23505.743586914672</v>
      </c>
      <c r="W248" s="10">
        <f t="shared" si="25"/>
        <v>23049.20245443079</v>
      </c>
      <c r="X248" s="10">
        <f t="shared" si="25"/>
        <v>22582.539616331658</v>
      </c>
      <c r="Y248" s="10">
        <f t="shared" si="25"/>
        <v>22105.609861747933</v>
      </c>
    </row>
    <row r="249" spans="1:25" s="5" customFormat="1" x14ac:dyDescent="0.2">
      <c r="A249" s="2"/>
      <c r="B249" s="29">
        <f>'3) Input geactiveerde inflatie'!B236</f>
        <v>224</v>
      </c>
      <c r="C249" s="29">
        <f>'3) Input geactiveerde inflatie'!D236</f>
        <v>52992.524804559594</v>
      </c>
      <c r="D249" s="10">
        <f t="shared" si="23"/>
        <v>26496.262402279797</v>
      </c>
      <c r="E249" s="39">
        <f>'3) Input geactiveerde inflatie'!E236</f>
        <v>27.5</v>
      </c>
      <c r="F249" s="51">
        <f>'3) Input geactiveerde inflatie'!F236</f>
        <v>2049</v>
      </c>
      <c r="G249" s="2"/>
      <c r="H249" s="53"/>
      <c r="I249" s="10">
        <f>IF(AND($F249&gt;I$10,$E249&gt;0),$D249/$E249,IF(I$10=$F249,$D249-SUM($G249:G249),0))</f>
        <v>963.50045099199258</v>
      </c>
      <c r="J249" s="10">
        <f>IF(AND($F249&gt;J$10,$E249&gt;0),$D249/$E249,IF(J$10=$F249,$D249-SUM($G249:I249),0))</f>
        <v>963.50045099199258</v>
      </c>
      <c r="K249" s="10">
        <f>IF(AND($F249&gt;K$10,$E249&gt;0),$D249/$E249,IF(K$10=$F249,$D249-SUM($G249:J249),0))</f>
        <v>963.50045099199258</v>
      </c>
      <c r="L249" s="10">
        <f>IF(AND($F249&gt;L$10,$E249&gt;0),$D249/$E249,IF(L$10=$F249,$D249-SUM($G249:K249),0))</f>
        <v>963.50045099199258</v>
      </c>
      <c r="M249" s="10">
        <f>IF(AND($F249&gt;M$10,$E249&gt;0),$D249/$E249,IF(M$10=$F249,$D249-SUM($G249:L249),0))</f>
        <v>963.50045099199258</v>
      </c>
      <c r="N249" s="2"/>
      <c r="O249" s="10">
        <f>I249*PRODUCT($O$17:O$17)</f>
        <v>972.17195505092036</v>
      </c>
      <c r="P249" s="10">
        <f>J249*PRODUCT($O$17:P$17)</f>
        <v>980.9215026463786</v>
      </c>
      <c r="Q249" s="10">
        <f>K249*PRODUCT($O$17:Q$17)</f>
        <v>989.74979617019585</v>
      </c>
      <c r="R249" s="10">
        <f>L249*PRODUCT($O$17:R$17)</f>
        <v>998.65754433572749</v>
      </c>
      <c r="S249" s="10">
        <f>M249*PRODUCT($O$17:S$17)</f>
        <v>1007.6454622347489</v>
      </c>
      <c r="T249" s="2"/>
      <c r="U249" s="10">
        <f t="shared" si="22"/>
        <v>25762.556808849393</v>
      </c>
      <c r="V249" s="10">
        <f t="shared" si="25"/>
        <v>25013.498317482656</v>
      </c>
      <c r="W249" s="10">
        <f t="shared" si="25"/>
        <v>24248.8700061698</v>
      </c>
      <c r="X249" s="10">
        <f t="shared" si="25"/>
        <v>23468.452291889596</v>
      </c>
      <c r="Y249" s="10">
        <f t="shared" si="25"/>
        <v>22672.022900281852</v>
      </c>
    </row>
    <row r="250" spans="1:25" s="5" customFormat="1" x14ac:dyDescent="0.2">
      <c r="A250" s="2"/>
      <c r="B250" s="29">
        <f>'3) Input geactiveerde inflatie'!B237</f>
        <v>225</v>
      </c>
      <c r="C250" s="29">
        <f>'3) Input geactiveerde inflatie'!D237</f>
        <v>-172.25015724497916</v>
      </c>
      <c r="D250" s="10">
        <f t="shared" si="23"/>
        <v>-86.125078622489582</v>
      </c>
      <c r="E250" s="39">
        <f>'3) Input geactiveerde inflatie'!E237</f>
        <v>17.5</v>
      </c>
      <c r="F250" s="51">
        <f>'3) Input geactiveerde inflatie'!F237</f>
        <v>2039</v>
      </c>
      <c r="G250" s="2"/>
      <c r="H250" s="53"/>
      <c r="I250" s="10">
        <f>IF(AND($F250&gt;I$10,$E250&gt;0),$D250/$E250,IF(I$10=$F250,$D250-SUM($G250:G250),0))</f>
        <v>-4.9214330641422617</v>
      </c>
      <c r="J250" s="10">
        <f>IF(AND($F250&gt;J$10,$E250&gt;0),$D250/$E250,IF(J$10=$F250,$D250-SUM($G250:I250),0))</f>
        <v>-4.9214330641422617</v>
      </c>
      <c r="K250" s="10">
        <f>IF(AND($F250&gt;K$10,$E250&gt;0),$D250/$E250,IF(K$10=$F250,$D250-SUM($G250:J250),0))</f>
        <v>-4.9214330641422617</v>
      </c>
      <c r="L250" s="10">
        <f>IF(AND($F250&gt;L$10,$E250&gt;0),$D250/$E250,IF(L$10=$F250,$D250-SUM($G250:K250),0))</f>
        <v>-4.9214330641422617</v>
      </c>
      <c r="M250" s="10">
        <f>IF(AND($F250&gt;M$10,$E250&gt;0),$D250/$E250,IF(M$10=$F250,$D250-SUM($G250:L250),0))</f>
        <v>-4.9214330641422617</v>
      </c>
      <c r="N250" s="2"/>
      <c r="O250" s="10">
        <f>I250*PRODUCT($O$17:O$17)</f>
        <v>-4.9657259617195413</v>
      </c>
      <c r="P250" s="10">
        <f>J250*PRODUCT($O$17:P$17)</f>
        <v>-5.0104174953750169</v>
      </c>
      <c r="Q250" s="10">
        <f>K250*PRODUCT($O$17:Q$17)</f>
        <v>-5.0555112528333908</v>
      </c>
      <c r="R250" s="10">
        <f>L250*PRODUCT($O$17:R$17)</f>
        <v>-5.1010108541088908</v>
      </c>
      <c r="S250" s="10">
        <f>M250*PRODUCT($O$17:S$17)</f>
        <v>-5.146919951795871</v>
      </c>
      <c r="T250" s="2"/>
      <c r="U250" s="10">
        <f t="shared" si="22"/>
        <v>-81.934478368372439</v>
      </c>
      <c r="V250" s="10">
        <f t="shared" si="25"/>
        <v>-77.661471178312766</v>
      </c>
      <c r="W250" s="10">
        <f t="shared" si="25"/>
        <v>-73.304913166084191</v>
      </c>
      <c r="X250" s="10">
        <f t="shared" si="25"/>
        <v>-68.863646530470049</v>
      </c>
      <c r="Y250" s="10">
        <f t="shared" si="25"/>
        <v>-64.336499397448407</v>
      </c>
    </row>
    <row r="251" spans="1:25" s="5" customFormat="1" x14ac:dyDescent="0.2">
      <c r="A251" s="2"/>
      <c r="B251" s="29">
        <f>'3) Input geactiveerde inflatie'!B238</f>
        <v>226</v>
      </c>
      <c r="C251" s="29">
        <f>'3) Input geactiveerde inflatie'!D238</f>
        <v>2597.7519046028519</v>
      </c>
      <c r="D251" s="10">
        <f t="shared" si="23"/>
        <v>1298.875952301426</v>
      </c>
      <c r="E251" s="39">
        <f>'3) Input geactiveerde inflatie'!E238</f>
        <v>12.5</v>
      </c>
      <c r="F251" s="51">
        <f>'3) Input geactiveerde inflatie'!F238</f>
        <v>2034</v>
      </c>
      <c r="G251" s="2"/>
      <c r="H251" s="53"/>
      <c r="I251" s="10">
        <f>IF(AND($F251&gt;I$10,$E251&gt;0),$D251/$E251,IF(I$10=$F251,$D251-SUM($G251:G251),0))</f>
        <v>103.91007618411408</v>
      </c>
      <c r="J251" s="10">
        <f>IF(AND($F251&gt;J$10,$E251&gt;0),$D251/$E251,IF(J$10=$F251,$D251-SUM($G251:I251),0))</f>
        <v>103.91007618411408</v>
      </c>
      <c r="K251" s="10">
        <f>IF(AND($F251&gt;K$10,$E251&gt;0),$D251/$E251,IF(K$10=$F251,$D251-SUM($G251:J251),0))</f>
        <v>103.91007618411408</v>
      </c>
      <c r="L251" s="10">
        <f>IF(AND($F251&gt;L$10,$E251&gt;0),$D251/$E251,IF(L$10=$F251,$D251-SUM($G251:K251),0))</f>
        <v>103.91007618411408</v>
      </c>
      <c r="M251" s="10">
        <f>IF(AND($F251&gt;M$10,$E251&gt;0),$D251/$E251,IF(M$10=$F251,$D251-SUM($G251:L251),0))</f>
        <v>103.91007618411408</v>
      </c>
      <c r="N251" s="2"/>
      <c r="O251" s="10">
        <f>I251*PRODUCT($O$17:O$17)</f>
        <v>104.84526686977109</v>
      </c>
      <c r="P251" s="10">
        <f>J251*PRODUCT($O$17:P$17)</f>
        <v>105.78887427159901</v>
      </c>
      <c r="Q251" s="10">
        <f>K251*PRODUCT($O$17:Q$17)</f>
        <v>106.74097414004339</v>
      </c>
      <c r="R251" s="10">
        <f>L251*PRODUCT($O$17:R$17)</f>
        <v>107.70164290730376</v>
      </c>
      <c r="S251" s="10">
        <f>M251*PRODUCT($O$17:S$17)</f>
        <v>108.67095769346949</v>
      </c>
      <c r="T251" s="2"/>
      <c r="U251" s="10">
        <f t="shared" si="22"/>
        <v>1205.7205690023675</v>
      </c>
      <c r="V251" s="10">
        <f t="shared" ref="V251:Y266" si="26">U251*P$17-P251</f>
        <v>1110.7831798517896</v>
      </c>
      <c r="W251" s="10">
        <f t="shared" si="26"/>
        <v>1014.0392543304122</v>
      </c>
      <c r="X251" s="10">
        <f t="shared" si="26"/>
        <v>915.46396471208209</v>
      </c>
      <c r="Y251" s="10">
        <f t="shared" si="26"/>
        <v>815.03218270102127</v>
      </c>
    </row>
    <row r="252" spans="1:25" s="5" customFormat="1" x14ac:dyDescent="0.2">
      <c r="A252" s="2"/>
      <c r="B252" s="29">
        <f>'3) Input geactiveerde inflatie'!B239</f>
        <v>227</v>
      </c>
      <c r="C252" s="29">
        <f>'3) Input geactiveerde inflatie'!D239</f>
        <v>39.935552093398826</v>
      </c>
      <c r="D252" s="10">
        <f t="shared" si="23"/>
        <v>19.967776046699413</v>
      </c>
      <c r="E252" s="39">
        <f>'3) Input geactiveerde inflatie'!E239</f>
        <v>7.5</v>
      </c>
      <c r="F252" s="51">
        <f>'3) Input geactiveerde inflatie'!F239</f>
        <v>2029</v>
      </c>
      <c r="G252" s="2"/>
      <c r="H252" s="53"/>
      <c r="I252" s="10">
        <f>IF(AND($F252&gt;I$10,$E252&gt;0),$D252/$E252,IF(I$10=$F252,$D252-SUM($G252:G252),0))</f>
        <v>2.6623701395599215</v>
      </c>
      <c r="J252" s="10">
        <f>IF(AND($F252&gt;J$10,$E252&gt;0),$D252/$E252,IF(J$10=$F252,$D252-SUM($G252:I252),0))</f>
        <v>2.6623701395599215</v>
      </c>
      <c r="K252" s="10">
        <f>IF(AND($F252&gt;K$10,$E252&gt;0),$D252/$E252,IF(K$10=$F252,$D252-SUM($G252:J252),0))</f>
        <v>2.6623701395599215</v>
      </c>
      <c r="L252" s="10">
        <f>IF(AND($F252&gt;L$10,$E252&gt;0),$D252/$E252,IF(L$10=$F252,$D252-SUM($G252:K252),0))</f>
        <v>2.6623701395599215</v>
      </c>
      <c r="M252" s="10">
        <f>IF(AND($F252&gt;M$10,$E252&gt;0),$D252/$E252,IF(M$10=$F252,$D252-SUM($G252:L252),0))</f>
        <v>2.6623701395599215</v>
      </c>
      <c r="N252" s="2"/>
      <c r="O252" s="10">
        <f>I252*PRODUCT($O$17:O$17)</f>
        <v>2.6863314708159605</v>
      </c>
      <c r="P252" s="10">
        <f>J252*PRODUCT($O$17:P$17)</f>
        <v>2.7105084540533038</v>
      </c>
      <c r="Q252" s="10">
        <f>K252*PRODUCT($O$17:Q$17)</f>
        <v>2.7349030301397832</v>
      </c>
      <c r="R252" s="10">
        <f>L252*PRODUCT($O$17:R$17)</f>
        <v>2.7595171574110409</v>
      </c>
      <c r="S252" s="10">
        <f>M252*PRODUCT($O$17:S$17)</f>
        <v>2.7843528118277399</v>
      </c>
      <c r="T252" s="2"/>
      <c r="U252" s="10">
        <f t="shared" si="22"/>
        <v>17.461154560303743</v>
      </c>
      <c r="V252" s="10">
        <f t="shared" si="26"/>
        <v>14.90779649729317</v>
      </c>
      <c r="W252" s="10">
        <f t="shared" si="26"/>
        <v>12.307063635629023</v>
      </c>
      <c r="X252" s="10">
        <f t="shared" si="26"/>
        <v>9.6583100509386419</v>
      </c>
      <c r="Y252" s="10">
        <f t="shared" si="26"/>
        <v>6.9608820295693494</v>
      </c>
    </row>
    <row r="253" spans="1:25" s="5" customFormat="1" x14ac:dyDescent="0.2">
      <c r="A253" s="2"/>
      <c r="B253" s="29">
        <f>'3) Input geactiveerde inflatie'!B240</f>
        <v>228</v>
      </c>
      <c r="C253" s="29">
        <f>'3) Input geactiveerde inflatie'!D240</f>
        <v>156982.48692404677</v>
      </c>
      <c r="D253" s="10">
        <f t="shared" si="23"/>
        <v>78491.243462023383</v>
      </c>
      <c r="E253" s="39">
        <f>'3) Input geactiveerde inflatie'!E240</f>
        <v>38.5</v>
      </c>
      <c r="F253" s="51">
        <f>'3) Input geactiveerde inflatie'!F240</f>
        <v>2060</v>
      </c>
      <c r="G253" s="2"/>
      <c r="H253" s="53"/>
      <c r="I253" s="10">
        <f>IF(AND($F253&gt;I$10,$E253&gt;0),$D253/$E253,IF(I$10=$F253,$D253-SUM($G253:G253),0))</f>
        <v>2038.7335964161919</v>
      </c>
      <c r="J253" s="10">
        <f>IF(AND($F253&gt;J$10,$E253&gt;0),$D253/$E253,IF(J$10=$F253,$D253-SUM($G253:I253),0))</f>
        <v>2038.7335964161919</v>
      </c>
      <c r="K253" s="10">
        <f>IF(AND($F253&gt;K$10,$E253&gt;0),$D253/$E253,IF(K$10=$F253,$D253-SUM($G253:J253),0))</f>
        <v>2038.7335964161919</v>
      </c>
      <c r="L253" s="10">
        <f>IF(AND($F253&gt;L$10,$E253&gt;0),$D253/$E253,IF(L$10=$F253,$D253-SUM($G253:K253),0))</f>
        <v>2038.7335964161919</v>
      </c>
      <c r="M253" s="10">
        <f>IF(AND($F253&gt;M$10,$E253&gt;0),$D253/$E253,IF(M$10=$F253,$D253-SUM($G253:L253),0))</f>
        <v>2038.7335964161919</v>
      </c>
      <c r="N253" s="2"/>
      <c r="O253" s="10">
        <f>I253*PRODUCT($O$17:O$17)</f>
        <v>2057.0821987839372</v>
      </c>
      <c r="P253" s="10">
        <f>J253*PRODUCT($O$17:P$17)</f>
        <v>2075.5959385729925</v>
      </c>
      <c r="Q253" s="10">
        <f>K253*PRODUCT($O$17:Q$17)</f>
        <v>2094.2763020201492</v>
      </c>
      <c r="R253" s="10">
        <f>L253*PRODUCT($O$17:R$17)</f>
        <v>2113.1247887383302</v>
      </c>
      <c r="S253" s="10">
        <f>M253*PRODUCT($O$17:S$17)</f>
        <v>2132.1429118369751</v>
      </c>
      <c r="T253" s="2"/>
      <c r="U253" s="10">
        <f t="shared" si="22"/>
        <v>77140.582454397634</v>
      </c>
      <c r="V253" s="10">
        <f t="shared" si="26"/>
        <v>75759.251757914215</v>
      </c>
      <c r="W253" s="10">
        <f t="shared" si="26"/>
        <v>74346.808721715279</v>
      </c>
      <c r="X253" s="10">
        <f t="shared" si="26"/>
        <v>72902.805211472369</v>
      </c>
      <c r="Y253" s="10">
        <f t="shared" si="26"/>
        <v>71426.787546538646</v>
      </c>
    </row>
    <row r="254" spans="1:25" s="5" customFormat="1" x14ac:dyDescent="0.2">
      <c r="A254" s="2"/>
      <c r="B254" s="29">
        <f>'3) Input geactiveerde inflatie'!B241</f>
        <v>229</v>
      </c>
      <c r="C254" s="29">
        <f>'3) Input geactiveerde inflatie'!D241</f>
        <v>58213.667251431267</v>
      </c>
      <c r="D254" s="10">
        <f t="shared" si="23"/>
        <v>29106.833625715633</v>
      </c>
      <c r="E254" s="39">
        <f>'3) Input geactiveerde inflatie'!E241</f>
        <v>28.5</v>
      </c>
      <c r="F254" s="51">
        <f>'3) Input geactiveerde inflatie'!F241</f>
        <v>2050</v>
      </c>
      <c r="G254" s="2"/>
      <c r="H254" s="53"/>
      <c r="I254" s="10">
        <f>IF(AND($F254&gt;I$10,$E254&gt;0),$D254/$E254,IF(I$10=$F254,$D254-SUM($G254:G254),0))</f>
        <v>1021.2924079198468</v>
      </c>
      <c r="J254" s="10">
        <f>IF(AND($F254&gt;J$10,$E254&gt;0),$D254/$E254,IF(J$10=$F254,$D254-SUM($G254:I254),0))</f>
        <v>1021.2924079198468</v>
      </c>
      <c r="K254" s="10">
        <f>IF(AND($F254&gt;K$10,$E254&gt;0),$D254/$E254,IF(K$10=$F254,$D254-SUM($G254:J254),0))</f>
        <v>1021.2924079198468</v>
      </c>
      <c r="L254" s="10">
        <f>IF(AND($F254&gt;L$10,$E254&gt;0),$D254/$E254,IF(L$10=$F254,$D254-SUM($G254:K254),0))</f>
        <v>1021.2924079198468</v>
      </c>
      <c r="M254" s="10">
        <f>IF(AND($F254&gt;M$10,$E254&gt;0),$D254/$E254,IF(M$10=$F254,$D254-SUM($G254:L254),0))</f>
        <v>1021.2924079198468</v>
      </c>
      <c r="N254" s="2"/>
      <c r="O254" s="10">
        <f>I254*PRODUCT($O$17:O$17)</f>
        <v>1030.4840395911253</v>
      </c>
      <c r="P254" s="10">
        <f>J254*PRODUCT($O$17:P$17)</f>
        <v>1039.7583959474453</v>
      </c>
      <c r="Q254" s="10">
        <f>K254*PRODUCT($O$17:Q$17)</f>
        <v>1049.1162215109721</v>
      </c>
      <c r="R254" s="10">
        <f>L254*PRODUCT($O$17:R$17)</f>
        <v>1058.5582675045707</v>
      </c>
      <c r="S254" s="10">
        <f>M254*PRODUCT($O$17:S$17)</f>
        <v>1068.0852919121119</v>
      </c>
      <c r="T254" s="2"/>
      <c r="U254" s="10">
        <f t="shared" si="22"/>
        <v>28338.311088755945</v>
      </c>
      <c r="V254" s="10">
        <f t="shared" si="26"/>
        <v>27553.5974926073</v>
      </c>
      <c r="W254" s="10">
        <f t="shared" si="26"/>
        <v>26752.463648529789</v>
      </c>
      <c r="X254" s="10">
        <f t="shared" si="26"/>
        <v>25934.677553861984</v>
      </c>
      <c r="Y254" s="10">
        <f t="shared" si="26"/>
        <v>25100.004359934625</v>
      </c>
    </row>
    <row r="255" spans="1:25" s="5" customFormat="1" x14ac:dyDescent="0.2">
      <c r="A255" s="2"/>
      <c r="B255" s="29">
        <f>'3) Input geactiveerde inflatie'!B242</f>
        <v>230</v>
      </c>
      <c r="C255" s="29">
        <f>'3) Input geactiveerde inflatie'!D242</f>
        <v>-16.612443655572974</v>
      </c>
      <c r="D255" s="10">
        <f t="shared" si="23"/>
        <v>-8.3062218277864872</v>
      </c>
      <c r="E255" s="39">
        <f>'3) Input geactiveerde inflatie'!E242</f>
        <v>18.5</v>
      </c>
      <c r="F255" s="51">
        <f>'3) Input geactiveerde inflatie'!F242</f>
        <v>2040</v>
      </c>
      <c r="G255" s="2"/>
      <c r="H255" s="53"/>
      <c r="I255" s="10">
        <f>IF(AND($F255&gt;I$10,$E255&gt;0),$D255/$E255,IF(I$10=$F255,$D255-SUM($G255:G255),0))</f>
        <v>-0.44898496366413443</v>
      </c>
      <c r="J255" s="10">
        <f>IF(AND($F255&gt;J$10,$E255&gt;0),$D255/$E255,IF(J$10=$F255,$D255-SUM($G255:I255),0))</f>
        <v>-0.44898496366413443</v>
      </c>
      <c r="K255" s="10">
        <f>IF(AND($F255&gt;K$10,$E255&gt;0),$D255/$E255,IF(K$10=$F255,$D255-SUM($G255:J255),0))</f>
        <v>-0.44898496366413443</v>
      </c>
      <c r="L255" s="10">
        <f>IF(AND($F255&gt;L$10,$E255&gt;0),$D255/$E255,IF(L$10=$F255,$D255-SUM($G255:K255),0))</f>
        <v>-0.44898496366413443</v>
      </c>
      <c r="M255" s="10">
        <f>IF(AND($F255&gt;M$10,$E255&gt;0),$D255/$E255,IF(M$10=$F255,$D255-SUM($G255:L255),0))</f>
        <v>-0.44898496366413443</v>
      </c>
      <c r="N255" s="2"/>
      <c r="O255" s="10">
        <f>I255*PRODUCT($O$17:O$17)</f>
        <v>-0.45302582833711158</v>
      </c>
      <c r="P255" s="10">
        <f>J255*PRODUCT($O$17:P$17)</f>
        <v>-0.45710306079214558</v>
      </c>
      <c r="Q255" s="10">
        <f>K255*PRODUCT($O$17:Q$17)</f>
        <v>-0.46121698833927477</v>
      </c>
      <c r="R255" s="10">
        <f>L255*PRODUCT($O$17:R$17)</f>
        <v>-0.46536794123432818</v>
      </c>
      <c r="S255" s="10">
        <f>M255*PRODUCT($O$17:S$17)</f>
        <v>-0.4695562527054371</v>
      </c>
      <c r="T255" s="2"/>
      <c r="U255" s="10">
        <f t="shared" si="22"/>
        <v>-7.9279519958994538</v>
      </c>
      <c r="V255" s="10">
        <f t="shared" si="26"/>
        <v>-7.5422005030704025</v>
      </c>
      <c r="W255" s="10">
        <f t="shared" si="26"/>
        <v>-7.1488633192587603</v>
      </c>
      <c r="X255" s="10">
        <f t="shared" si="26"/>
        <v>-6.7478351478977601</v>
      </c>
      <c r="Y255" s="10">
        <f t="shared" si="26"/>
        <v>-6.3390094115234019</v>
      </c>
    </row>
    <row r="256" spans="1:25" s="5" customFormat="1" x14ac:dyDescent="0.2">
      <c r="A256" s="2"/>
      <c r="B256" s="29">
        <f>'3) Input geactiveerde inflatie'!B243</f>
        <v>231</v>
      </c>
      <c r="C256" s="29">
        <f>'3) Input geactiveerde inflatie'!D243</f>
        <v>14591.529950369033</v>
      </c>
      <c r="D256" s="10">
        <f t="shared" si="23"/>
        <v>7295.7649751845165</v>
      </c>
      <c r="E256" s="39">
        <f>'3) Input geactiveerde inflatie'!E243</f>
        <v>13.5</v>
      </c>
      <c r="F256" s="51">
        <f>'3) Input geactiveerde inflatie'!F243</f>
        <v>2035</v>
      </c>
      <c r="G256" s="2"/>
      <c r="H256" s="53"/>
      <c r="I256" s="10">
        <f>IF(AND($F256&gt;I$10,$E256&gt;0),$D256/$E256,IF(I$10=$F256,$D256-SUM($G256:G256),0))</f>
        <v>540.4270351988531</v>
      </c>
      <c r="J256" s="10">
        <f>IF(AND($F256&gt;J$10,$E256&gt;0),$D256/$E256,IF(J$10=$F256,$D256-SUM($G256:I256),0))</f>
        <v>540.4270351988531</v>
      </c>
      <c r="K256" s="10">
        <f>IF(AND($F256&gt;K$10,$E256&gt;0),$D256/$E256,IF(K$10=$F256,$D256-SUM($G256:J256),0))</f>
        <v>540.4270351988531</v>
      </c>
      <c r="L256" s="10">
        <f>IF(AND($F256&gt;L$10,$E256&gt;0),$D256/$E256,IF(L$10=$F256,$D256-SUM($G256:K256),0))</f>
        <v>540.4270351988531</v>
      </c>
      <c r="M256" s="10">
        <f>IF(AND($F256&gt;M$10,$E256&gt;0),$D256/$E256,IF(M$10=$F256,$D256-SUM($G256:L256),0))</f>
        <v>540.4270351988531</v>
      </c>
      <c r="N256" s="2"/>
      <c r="O256" s="10">
        <f>I256*PRODUCT($O$17:O$17)</f>
        <v>545.2908785156427</v>
      </c>
      <c r="P256" s="10">
        <f>J256*PRODUCT($O$17:P$17)</f>
        <v>550.19849642228348</v>
      </c>
      <c r="Q256" s="10">
        <f>K256*PRODUCT($O$17:Q$17)</f>
        <v>555.15028289008387</v>
      </c>
      <c r="R256" s="10">
        <f>L256*PRODUCT($O$17:R$17)</f>
        <v>560.14663543609458</v>
      </c>
      <c r="S256" s="10">
        <f>M256*PRODUCT($O$17:S$17)</f>
        <v>565.18795515501938</v>
      </c>
      <c r="T256" s="2"/>
      <c r="U256" s="10">
        <f t="shared" si="22"/>
        <v>6816.1359814455336</v>
      </c>
      <c r="V256" s="10">
        <f t="shared" si="26"/>
        <v>6327.282708856259</v>
      </c>
      <c r="W256" s="10">
        <f t="shared" si="26"/>
        <v>5829.0779703458811</v>
      </c>
      <c r="X256" s="10">
        <f t="shared" si="26"/>
        <v>5321.3930366428986</v>
      </c>
      <c r="Y256" s="10">
        <f t="shared" si="26"/>
        <v>4804.0976188176646</v>
      </c>
    </row>
    <row r="257" spans="1:25" s="5" customFormat="1" x14ac:dyDescent="0.2">
      <c r="A257" s="2"/>
      <c r="B257" s="29">
        <f>'3) Input geactiveerde inflatie'!B244</f>
        <v>232</v>
      </c>
      <c r="C257" s="29">
        <f>'3) Input geactiveerde inflatie'!D244</f>
        <v>205766.77183691249</v>
      </c>
      <c r="D257" s="10">
        <f t="shared" si="23"/>
        <v>102883.38591845625</v>
      </c>
      <c r="E257" s="39">
        <f>'3) Input geactiveerde inflatie'!E244</f>
        <v>39.5</v>
      </c>
      <c r="F257" s="51">
        <f>'3) Input geactiveerde inflatie'!F244</f>
        <v>2061</v>
      </c>
      <c r="G257" s="2"/>
      <c r="H257" s="53"/>
      <c r="I257" s="10">
        <f>IF(AND($F257&gt;I$10,$E257&gt;0),$D257/$E257,IF(I$10=$F257,$D257-SUM($G257:G257),0))</f>
        <v>2604.6426814799051</v>
      </c>
      <c r="J257" s="10">
        <f>IF(AND($F257&gt;J$10,$E257&gt;0),$D257/$E257,IF(J$10=$F257,$D257-SUM($G257:I257),0))</f>
        <v>2604.6426814799051</v>
      </c>
      <c r="K257" s="10">
        <f>IF(AND($F257&gt;K$10,$E257&gt;0),$D257/$E257,IF(K$10=$F257,$D257-SUM($G257:J257),0))</f>
        <v>2604.6426814799051</v>
      </c>
      <c r="L257" s="10">
        <f>IF(AND($F257&gt;L$10,$E257&gt;0),$D257/$E257,IF(L$10=$F257,$D257-SUM($G257:K257),0))</f>
        <v>2604.6426814799051</v>
      </c>
      <c r="M257" s="10">
        <f>IF(AND($F257&gt;M$10,$E257&gt;0),$D257/$E257,IF(M$10=$F257,$D257-SUM($G257:L257),0))</f>
        <v>2604.6426814799051</v>
      </c>
      <c r="N257" s="2"/>
      <c r="O257" s="10">
        <f>I257*PRODUCT($O$17:O$17)</f>
        <v>2628.084465613224</v>
      </c>
      <c r="P257" s="10">
        <f>J257*PRODUCT($O$17:P$17)</f>
        <v>2651.7372258037426</v>
      </c>
      <c r="Q257" s="10">
        <f>K257*PRODUCT($O$17:Q$17)</f>
        <v>2675.6028608359761</v>
      </c>
      <c r="R257" s="10">
        <f>L257*PRODUCT($O$17:R$17)</f>
        <v>2699.6832865834995</v>
      </c>
      <c r="S257" s="10">
        <f>M257*PRODUCT($O$17:S$17)</f>
        <v>2723.9804361627507</v>
      </c>
      <c r="T257" s="2"/>
      <c r="U257" s="10">
        <f t="shared" si="22"/>
        <v>101181.25192610912</v>
      </c>
      <c r="V257" s="10">
        <f t="shared" si="26"/>
        <v>99440.145967640361</v>
      </c>
      <c r="W257" s="10">
        <f t="shared" si="26"/>
        <v>97659.504420513142</v>
      </c>
      <c r="X257" s="10">
        <f t="shared" si="26"/>
        <v>95838.756673714248</v>
      </c>
      <c r="Y257" s="10">
        <f t="shared" si="26"/>
        <v>93977.325047614926</v>
      </c>
    </row>
    <row r="258" spans="1:25" s="5" customFormat="1" x14ac:dyDescent="0.2">
      <c r="A258" s="2"/>
      <c r="B258" s="29">
        <f>'3) Input geactiveerde inflatie'!B245</f>
        <v>233</v>
      </c>
      <c r="C258" s="29">
        <f>'3) Input geactiveerde inflatie'!D245</f>
        <v>76046.418777718965</v>
      </c>
      <c r="D258" s="10">
        <f t="shared" si="23"/>
        <v>38023.209388859483</v>
      </c>
      <c r="E258" s="39">
        <f>'3) Input geactiveerde inflatie'!E245</f>
        <v>29.5</v>
      </c>
      <c r="F258" s="51">
        <f>'3) Input geactiveerde inflatie'!F245</f>
        <v>2051</v>
      </c>
      <c r="G258" s="2"/>
      <c r="H258" s="53"/>
      <c r="I258" s="10">
        <f>IF(AND($F258&gt;I$10,$E258&gt;0),$D258/$E258,IF(I$10=$F258,$D258-SUM($G258:G258),0))</f>
        <v>1288.9223521647282</v>
      </c>
      <c r="J258" s="10">
        <f>IF(AND($F258&gt;J$10,$E258&gt;0),$D258/$E258,IF(J$10=$F258,$D258-SUM($G258:I258),0))</f>
        <v>1288.9223521647282</v>
      </c>
      <c r="K258" s="10">
        <f>IF(AND($F258&gt;K$10,$E258&gt;0),$D258/$E258,IF(K$10=$F258,$D258-SUM($G258:J258),0))</f>
        <v>1288.9223521647282</v>
      </c>
      <c r="L258" s="10">
        <f>IF(AND($F258&gt;L$10,$E258&gt;0),$D258/$E258,IF(L$10=$F258,$D258-SUM($G258:K258),0))</f>
        <v>1288.9223521647282</v>
      </c>
      <c r="M258" s="10">
        <f>IF(AND($F258&gt;M$10,$E258&gt;0),$D258/$E258,IF(M$10=$F258,$D258-SUM($G258:L258),0))</f>
        <v>1288.9223521647282</v>
      </c>
      <c r="N258" s="2"/>
      <c r="O258" s="10">
        <f>I258*PRODUCT($O$17:O$17)</f>
        <v>1300.5226533342106</v>
      </c>
      <c r="P258" s="10">
        <f>J258*PRODUCT($O$17:P$17)</f>
        <v>1312.2273572142183</v>
      </c>
      <c r="Q258" s="10">
        <f>K258*PRODUCT($O$17:Q$17)</f>
        <v>1324.037403429146</v>
      </c>
      <c r="R258" s="10">
        <f>L258*PRODUCT($O$17:R$17)</f>
        <v>1335.9537400600082</v>
      </c>
      <c r="S258" s="10">
        <f>M258*PRODUCT($O$17:S$17)</f>
        <v>1347.9773237205482</v>
      </c>
      <c r="T258" s="2"/>
      <c r="U258" s="10">
        <f t="shared" si="22"/>
        <v>37064.895620025003</v>
      </c>
      <c r="V258" s="10">
        <f t="shared" si="26"/>
        <v>36086.252323391011</v>
      </c>
      <c r="W258" s="10">
        <f t="shared" si="26"/>
        <v>35086.991190872381</v>
      </c>
      <c r="X258" s="10">
        <f t="shared" si="26"/>
        <v>34066.820371530222</v>
      </c>
      <c r="Y258" s="10">
        <f t="shared" si="26"/>
        <v>33025.444431153446</v>
      </c>
    </row>
    <row r="259" spans="1:25" s="5" customFormat="1" x14ac:dyDescent="0.2">
      <c r="A259" s="2"/>
      <c r="B259" s="29">
        <f>'3) Input geactiveerde inflatie'!B246</f>
        <v>234</v>
      </c>
      <c r="C259" s="29">
        <f>'3) Input geactiveerde inflatie'!D246</f>
        <v>-38.263345647426377</v>
      </c>
      <c r="D259" s="10">
        <f t="shared" si="23"/>
        <v>-19.131672823713188</v>
      </c>
      <c r="E259" s="39">
        <f>'3) Input geactiveerde inflatie'!E246</f>
        <v>19.5</v>
      </c>
      <c r="F259" s="51">
        <f>'3) Input geactiveerde inflatie'!F246</f>
        <v>2041</v>
      </c>
      <c r="G259" s="2"/>
      <c r="H259" s="53"/>
      <c r="I259" s="10">
        <f>IF(AND($F259&gt;I$10,$E259&gt;0),$D259/$E259,IF(I$10=$F259,$D259-SUM($G259:G259),0))</f>
        <v>-0.98111142685708663</v>
      </c>
      <c r="J259" s="10">
        <f>IF(AND($F259&gt;J$10,$E259&gt;0),$D259/$E259,IF(J$10=$F259,$D259-SUM($G259:I259),0))</f>
        <v>-0.98111142685708663</v>
      </c>
      <c r="K259" s="10">
        <f>IF(AND($F259&gt;K$10,$E259&gt;0),$D259/$E259,IF(K$10=$F259,$D259-SUM($G259:J259),0))</f>
        <v>-0.98111142685708663</v>
      </c>
      <c r="L259" s="10">
        <f>IF(AND($F259&gt;L$10,$E259&gt;0),$D259/$E259,IF(L$10=$F259,$D259-SUM($G259:K259),0))</f>
        <v>-0.98111142685708663</v>
      </c>
      <c r="M259" s="10">
        <f>IF(AND($F259&gt;M$10,$E259&gt;0),$D259/$E259,IF(M$10=$F259,$D259-SUM($G259:L259),0))</f>
        <v>-0.98111142685708663</v>
      </c>
      <c r="N259" s="2"/>
      <c r="O259" s="10">
        <f>I259*PRODUCT($O$17:O$17)</f>
        <v>-0.98994142969880028</v>
      </c>
      <c r="P259" s="10">
        <f>J259*PRODUCT($O$17:P$17)</f>
        <v>-0.99885090256608944</v>
      </c>
      <c r="Q259" s="10">
        <f>K259*PRODUCT($O$17:Q$17)</f>
        <v>-1.007840560689184</v>
      </c>
      <c r="R259" s="10">
        <f>L259*PRODUCT($O$17:R$17)</f>
        <v>-1.0169111257353864</v>
      </c>
      <c r="S259" s="10">
        <f>M259*PRODUCT($O$17:S$17)</f>
        <v>-1.0260633258670049</v>
      </c>
      <c r="T259" s="2"/>
      <c r="U259" s="10">
        <f t="shared" si="22"/>
        <v>-18.313916449427804</v>
      </c>
      <c r="V259" s="10">
        <f t="shared" si="26"/>
        <v>-17.479890794906563</v>
      </c>
      <c r="W259" s="10">
        <f t="shared" si="26"/>
        <v>-16.629369251371536</v>
      </c>
      <c r="X259" s="10">
        <f t="shared" si="26"/>
        <v>-15.762122448898491</v>
      </c>
      <c r="Y259" s="10">
        <f t="shared" si="26"/>
        <v>-14.877918225071571</v>
      </c>
    </row>
    <row r="260" spans="1:25" s="5" customFormat="1" x14ac:dyDescent="0.2">
      <c r="A260" s="2"/>
      <c r="B260" s="29">
        <f>'3) Input geactiveerde inflatie'!B247</f>
        <v>235</v>
      </c>
      <c r="C260" s="29">
        <f>'3) Input geactiveerde inflatie'!D247</f>
        <v>6960.4185002483428</v>
      </c>
      <c r="D260" s="10">
        <f t="shared" si="23"/>
        <v>3480.2092501241714</v>
      </c>
      <c r="E260" s="39">
        <f>'3) Input geactiveerde inflatie'!E247</f>
        <v>14.5</v>
      </c>
      <c r="F260" s="51">
        <f>'3) Input geactiveerde inflatie'!F247</f>
        <v>2036</v>
      </c>
      <c r="G260" s="2"/>
      <c r="H260" s="53"/>
      <c r="I260" s="10">
        <f>IF(AND($F260&gt;I$10,$E260&gt;0),$D260/$E260,IF(I$10=$F260,$D260-SUM($G260:G260),0))</f>
        <v>240.0144310430463</v>
      </c>
      <c r="J260" s="10">
        <f>IF(AND($F260&gt;J$10,$E260&gt;0),$D260/$E260,IF(J$10=$F260,$D260-SUM($G260:I260),0))</f>
        <v>240.0144310430463</v>
      </c>
      <c r="K260" s="10">
        <f>IF(AND($F260&gt;K$10,$E260&gt;0),$D260/$E260,IF(K$10=$F260,$D260-SUM($G260:J260),0))</f>
        <v>240.0144310430463</v>
      </c>
      <c r="L260" s="10">
        <f>IF(AND($F260&gt;L$10,$E260&gt;0),$D260/$E260,IF(L$10=$F260,$D260-SUM($G260:K260),0))</f>
        <v>240.0144310430463</v>
      </c>
      <c r="M260" s="10">
        <f>IF(AND($F260&gt;M$10,$E260&gt;0),$D260/$E260,IF(M$10=$F260,$D260-SUM($G260:L260),0))</f>
        <v>240.0144310430463</v>
      </c>
      <c r="N260" s="2"/>
      <c r="O260" s="10">
        <f>I260*PRODUCT($O$17:O$17)</f>
        <v>242.1745609224337</v>
      </c>
      <c r="P260" s="10">
        <f>J260*PRODUCT($O$17:P$17)</f>
        <v>244.35413197073558</v>
      </c>
      <c r="Q260" s="10">
        <f>K260*PRODUCT($O$17:Q$17)</f>
        <v>246.55331915847214</v>
      </c>
      <c r="R260" s="10">
        <f>L260*PRODUCT($O$17:R$17)</f>
        <v>248.77229903089835</v>
      </c>
      <c r="S260" s="10">
        <f>M260*PRODUCT($O$17:S$17)</f>
        <v>251.01124972217642</v>
      </c>
      <c r="T260" s="2"/>
      <c r="U260" s="10">
        <f t="shared" si="22"/>
        <v>3269.3565724528548</v>
      </c>
      <c r="V260" s="10">
        <f t="shared" si="26"/>
        <v>3054.4266496341947</v>
      </c>
      <c r="W260" s="10">
        <f t="shared" si="26"/>
        <v>2835.3631703224301</v>
      </c>
      <c r="X260" s="10">
        <f t="shared" si="26"/>
        <v>2612.109139824433</v>
      </c>
      <c r="Y260" s="10">
        <f t="shared" si="26"/>
        <v>2384.6068723606763</v>
      </c>
    </row>
    <row r="261" spans="1:25" s="5" customFormat="1" x14ac:dyDescent="0.2">
      <c r="A261" s="2"/>
      <c r="B261" s="29">
        <f>'3) Input geactiveerde inflatie'!B248</f>
        <v>236</v>
      </c>
      <c r="C261" s="29">
        <f>'3) Input geactiveerde inflatie'!D248</f>
        <v>1977.5751756172649</v>
      </c>
      <c r="D261" s="10">
        <f t="shared" si="23"/>
        <v>988.78758780863245</v>
      </c>
      <c r="E261" s="39">
        <f>'3) Input geactiveerde inflatie'!E248</f>
        <v>9.5</v>
      </c>
      <c r="F261" s="51">
        <f>'3) Input geactiveerde inflatie'!F248</f>
        <v>2031</v>
      </c>
      <c r="G261" s="2"/>
      <c r="H261" s="53"/>
      <c r="I261" s="10">
        <f>IF(AND($F261&gt;I$10,$E261&gt;0),$D261/$E261,IF(I$10=$F261,$D261-SUM($G261:G261),0))</f>
        <v>104.08290397985604</v>
      </c>
      <c r="J261" s="10">
        <f>IF(AND($F261&gt;J$10,$E261&gt;0),$D261/$E261,IF(J$10=$F261,$D261-SUM($G261:I261),0))</f>
        <v>104.08290397985604</v>
      </c>
      <c r="K261" s="10">
        <f>IF(AND($F261&gt;K$10,$E261&gt;0),$D261/$E261,IF(K$10=$F261,$D261-SUM($G261:J261),0))</f>
        <v>104.08290397985604</v>
      </c>
      <c r="L261" s="10">
        <f>IF(AND($F261&gt;L$10,$E261&gt;0),$D261/$E261,IF(L$10=$F261,$D261-SUM($G261:K261),0))</f>
        <v>104.08290397985604</v>
      </c>
      <c r="M261" s="10">
        <f>IF(AND($F261&gt;M$10,$E261&gt;0),$D261/$E261,IF(M$10=$F261,$D261-SUM($G261:L261),0))</f>
        <v>104.08290397985604</v>
      </c>
      <c r="N261" s="2"/>
      <c r="O261" s="10">
        <f>I261*PRODUCT($O$17:O$17)</f>
        <v>105.01965011567474</v>
      </c>
      <c r="P261" s="10">
        <f>J261*PRODUCT($O$17:P$17)</f>
        <v>105.96482696671579</v>
      </c>
      <c r="Q261" s="10">
        <f>K261*PRODUCT($O$17:Q$17)</f>
        <v>106.91851040941621</v>
      </c>
      <c r="R261" s="10">
        <f>L261*PRODUCT($O$17:R$17)</f>
        <v>107.88077700310095</v>
      </c>
      <c r="S261" s="10">
        <f>M261*PRODUCT($O$17:S$17)</f>
        <v>108.85170399612885</v>
      </c>
      <c r="T261" s="2"/>
      <c r="U261" s="10">
        <f t="shared" si="22"/>
        <v>892.66702598323536</v>
      </c>
      <c r="V261" s="10">
        <f t="shared" si="26"/>
        <v>794.73620225036859</v>
      </c>
      <c r="W261" s="10">
        <f t="shared" si="26"/>
        <v>694.97031766120563</v>
      </c>
      <c r="X261" s="10">
        <f t="shared" si="26"/>
        <v>593.3442735170554</v>
      </c>
      <c r="Y261" s="10">
        <f t="shared" si="26"/>
        <v>489.83266798257995</v>
      </c>
    </row>
    <row r="262" spans="1:25" s="5" customFormat="1" x14ac:dyDescent="0.2">
      <c r="A262" s="2"/>
      <c r="B262" s="29">
        <f>'3) Input geactiveerde inflatie'!B249</f>
        <v>237</v>
      </c>
      <c r="C262" s="29">
        <f>'3) Input geactiveerde inflatie'!D249</f>
        <v>193268.60790226678</v>
      </c>
      <c r="D262" s="10">
        <f t="shared" si="23"/>
        <v>96634.303951133392</v>
      </c>
      <c r="E262" s="39">
        <f>'3) Input geactiveerde inflatie'!E249</f>
        <v>40.5</v>
      </c>
      <c r="F262" s="51">
        <f>'3) Input geactiveerde inflatie'!F249</f>
        <v>2062</v>
      </c>
      <c r="G262" s="2"/>
      <c r="H262" s="53"/>
      <c r="I262" s="10">
        <f>IF(AND($F262&gt;I$10,$E262&gt;0),$D262/$E262,IF(I$10=$F262,$D262-SUM($G262:G262),0))</f>
        <v>2386.0321963242814</v>
      </c>
      <c r="J262" s="10">
        <f>IF(AND($F262&gt;J$10,$E262&gt;0),$D262/$E262,IF(J$10=$F262,$D262-SUM($G262:I262),0))</f>
        <v>2386.0321963242814</v>
      </c>
      <c r="K262" s="10">
        <f>IF(AND($F262&gt;K$10,$E262&gt;0),$D262/$E262,IF(K$10=$F262,$D262-SUM($G262:J262),0))</f>
        <v>2386.0321963242814</v>
      </c>
      <c r="L262" s="10">
        <f>IF(AND($F262&gt;L$10,$E262&gt;0),$D262/$E262,IF(L$10=$F262,$D262-SUM($G262:K262),0))</f>
        <v>2386.0321963242814</v>
      </c>
      <c r="M262" s="10">
        <f>IF(AND($F262&gt;M$10,$E262&gt;0),$D262/$E262,IF(M$10=$F262,$D262-SUM($G262:L262),0))</f>
        <v>2386.0321963242814</v>
      </c>
      <c r="N262" s="2"/>
      <c r="O262" s="10">
        <f>I262*PRODUCT($O$17:O$17)</f>
        <v>2407.5064860911998</v>
      </c>
      <c r="P262" s="10">
        <f>J262*PRODUCT($O$17:P$17)</f>
        <v>2429.1740444660204</v>
      </c>
      <c r="Q262" s="10">
        <f>K262*PRODUCT($O$17:Q$17)</f>
        <v>2451.0366108662138</v>
      </c>
      <c r="R262" s="10">
        <f>L262*PRODUCT($O$17:R$17)</f>
        <v>2473.0959403640095</v>
      </c>
      <c r="S262" s="10">
        <f>M262*PRODUCT($O$17:S$17)</f>
        <v>2495.3538038272854</v>
      </c>
      <c r="T262" s="2"/>
      <c r="U262" s="10">
        <f t="shared" si="22"/>
        <v>95096.50620060238</v>
      </c>
      <c r="V262" s="10">
        <f t="shared" si="26"/>
        <v>93523.200711941769</v>
      </c>
      <c r="W262" s="10">
        <f t="shared" si="26"/>
        <v>91913.872907483019</v>
      </c>
      <c r="X262" s="10">
        <f t="shared" si="26"/>
        <v>90268.001823286337</v>
      </c>
      <c r="Y262" s="10">
        <f t="shared" si="26"/>
        <v>88585.060035868621</v>
      </c>
    </row>
    <row r="263" spans="1:25" s="5" customFormat="1" x14ac:dyDescent="0.2">
      <c r="A263" s="2"/>
      <c r="B263" s="29">
        <f>'3) Input geactiveerde inflatie'!B250</f>
        <v>238</v>
      </c>
      <c r="C263" s="29">
        <f>'3) Input geactiveerde inflatie'!D250</f>
        <v>56621.473706769873</v>
      </c>
      <c r="D263" s="10">
        <f t="shared" si="23"/>
        <v>28310.736853384937</v>
      </c>
      <c r="E263" s="39">
        <f>'3) Input geactiveerde inflatie'!E250</f>
        <v>30.5</v>
      </c>
      <c r="F263" s="51">
        <f>'3) Input geactiveerde inflatie'!F250</f>
        <v>2052</v>
      </c>
      <c r="G263" s="2"/>
      <c r="H263" s="53"/>
      <c r="I263" s="10">
        <f>IF(AND($F263&gt;I$10,$E263&gt;0),$D263/$E263,IF(I$10=$F263,$D263-SUM($G263:G263),0))</f>
        <v>928.22088043885037</v>
      </c>
      <c r="J263" s="10">
        <f>IF(AND($F263&gt;J$10,$E263&gt;0),$D263/$E263,IF(J$10=$F263,$D263-SUM($G263:I263),0))</f>
        <v>928.22088043885037</v>
      </c>
      <c r="K263" s="10">
        <f>IF(AND($F263&gt;K$10,$E263&gt;0),$D263/$E263,IF(K$10=$F263,$D263-SUM($G263:J263),0))</f>
        <v>928.22088043885037</v>
      </c>
      <c r="L263" s="10">
        <f>IF(AND($F263&gt;L$10,$E263&gt;0),$D263/$E263,IF(L$10=$F263,$D263-SUM($G263:K263),0))</f>
        <v>928.22088043885037</v>
      </c>
      <c r="M263" s="10">
        <f>IF(AND($F263&gt;M$10,$E263&gt;0),$D263/$E263,IF(M$10=$F263,$D263-SUM($G263:L263),0))</f>
        <v>928.22088043885037</v>
      </c>
      <c r="N263" s="2"/>
      <c r="O263" s="10">
        <f>I263*PRODUCT($O$17:O$17)</f>
        <v>936.57486836279998</v>
      </c>
      <c r="P263" s="10">
        <f>J263*PRODUCT($O$17:P$17)</f>
        <v>945.00404217806499</v>
      </c>
      <c r="Q263" s="10">
        <f>K263*PRODUCT($O$17:Q$17)</f>
        <v>953.50907855766741</v>
      </c>
      <c r="R263" s="10">
        <f>L263*PRODUCT($O$17:R$17)</f>
        <v>962.09066026468633</v>
      </c>
      <c r="S263" s="10">
        <f>M263*PRODUCT($O$17:S$17)</f>
        <v>970.74947620706848</v>
      </c>
      <c r="T263" s="2"/>
      <c r="U263" s="10">
        <f t="shared" si="22"/>
        <v>27628.958616702599</v>
      </c>
      <c r="V263" s="10">
        <f t="shared" si="26"/>
        <v>26932.615202074856</v>
      </c>
      <c r="W263" s="10">
        <f t="shared" si="26"/>
        <v>26221.49966033586</v>
      </c>
      <c r="X263" s="10">
        <f t="shared" si="26"/>
        <v>25495.402497014195</v>
      </c>
      <c r="Y263" s="10">
        <f t="shared" si="26"/>
        <v>24754.111643280252</v>
      </c>
    </row>
    <row r="264" spans="1:25" s="5" customFormat="1" x14ac:dyDescent="0.2">
      <c r="A264" s="2"/>
      <c r="B264" s="29">
        <f>'3) Input geactiveerde inflatie'!B251</f>
        <v>239</v>
      </c>
      <c r="C264" s="29">
        <f>'3) Input geactiveerde inflatie'!D251</f>
        <v>-23.48812844981498</v>
      </c>
      <c r="D264" s="10">
        <f t="shared" si="23"/>
        <v>-11.74406422490749</v>
      </c>
      <c r="E264" s="39">
        <f>'3) Input geactiveerde inflatie'!E251</f>
        <v>20.5</v>
      </c>
      <c r="F264" s="51">
        <f>'3) Input geactiveerde inflatie'!F251</f>
        <v>2042</v>
      </c>
      <c r="G264" s="2"/>
      <c r="H264" s="53"/>
      <c r="I264" s="10">
        <f>IF(AND($F264&gt;I$10,$E264&gt;0),$D264/$E264,IF(I$10=$F264,$D264-SUM($G264:G264),0))</f>
        <v>-0.57288118170280433</v>
      </c>
      <c r="J264" s="10">
        <f>IF(AND($F264&gt;J$10,$E264&gt;0),$D264/$E264,IF(J$10=$F264,$D264-SUM($G264:I264),0))</f>
        <v>-0.57288118170280433</v>
      </c>
      <c r="K264" s="10">
        <f>IF(AND($F264&gt;K$10,$E264&gt;0),$D264/$E264,IF(K$10=$F264,$D264-SUM($G264:J264),0))</f>
        <v>-0.57288118170280433</v>
      </c>
      <c r="L264" s="10">
        <f>IF(AND($F264&gt;L$10,$E264&gt;0),$D264/$E264,IF(L$10=$F264,$D264-SUM($G264:K264),0))</f>
        <v>-0.57288118170280433</v>
      </c>
      <c r="M264" s="10">
        <f>IF(AND($F264&gt;M$10,$E264&gt;0),$D264/$E264,IF(M$10=$F264,$D264-SUM($G264:L264),0))</f>
        <v>-0.57288118170280433</v>
      </c>
      <c r="N264" s="2"/>
      <c r="O264" s="10">
        <f>I264*PRODUCT($O$17:O$17)</f>
        <v>-0.57803711233812949</v>
      </c>
      <c r="P264" s="10">
        <f>J264*PRODUCT($O$17:P$17)</f>
        <v>-0.58323944634917257</v>
      </c>
      <c r="Q264" s="10">
        <f>K264*PRODUCT($O$17:Q$17)</f>
        <v>-0.58848860136631509</v>
      </c>
      <c r="R264" s="10">
        <f>L264*PRODUCT($O$17:R$17)</f>
        <v>-0.59378499877861179</v>
      </c>
      <c r="S264" s="10">
        <f>M264*PRODUCT($O$17:S$17)</f>
        <v>-0.59912906376761932</v>
      </c>
      <c r="T264" s="2"/>
      <c r="U264" s="10">
        <f t="shared" si="22"/>
        <v>-11.271723690593525</v>
      </c>
      <c r="V264" s="10">
        <f t="shared" si="26"/>
        <v>-10.789929757459692</v>
      </c>
      <c r="W264" s="10">
        <f t="shared" si="26"/>
        <v>-10.298550523910514</v>
      </c>
      <c r="X264" s="10">
        <f t="shared" si="26"/>
        <v>-9.7974524798470952</v>
      </c>
      <c r="Y264" s="10">
        <f t="shared" si="26"/>
        <v>-9.2865004883980973</v>
      </c>
    </row>
    <row r="265" spans="1:25" s="5" customFormat="1" x14ac:dyDescent="0.2">
      <c r="A265" s="2"/>
      <c r="B265" s="29">
        <f>'3) Input geactiveerde inflatie'!B252</f>
        <v>240</v>
      </c>
      <c r="C265" s="29">
        <f>'3) Input geactiveerde inflatie'!D252</f>
        <v>-300.50871370371715</v>
      </c>
      <c r="D265" s="10">
        <f t="shared" si="23"/>
        <v>-150.25435685185857</v>
      </c>
      <c r="E265" s="39">
        <f>'3) Input geactiveerde inflatie'!E252</f>
        <v>15.5</v>
      </c>
      <c r="F265" s="51">
        <f>'3) Input geactiveerde inflatie'!F252</f>
        <v>2037</v>
      </c>
      <c r="G265" s="2"/>
      <c r="H265" s="53"/>
      <c r="I265" s="10">
        <f>IF(AND($F265&gt;I$10,$E265&gt;0),$D265/$E265,IF(I$10=$F265,$D265-SUM($G265:G265),0))</f>
        <v>-9.693829474313457</v>
      </c>
      <c r="J265" s="10">
        <f>IF(AND($F265&gt;J$10,$E265&gt;0),$D265/$E265,IF(J$10=$F265,$D265-SUM($G265:I265),0))</f>
        <v>-9.693829474313457</v>
      </c>
      <c r="K265" s="10">
        <f>IF(AND($F265&gt;K$10,$E265&gt;0),$D265/$E265,IF(K$10=$F265,$D265-SUM($G265:J265),0))</f>
        <v>-9.693829474313457</v>
      </c>
      <c r="L265" s="10">
        <f>IF(AND($F265&gt;L$10,$E265&gt;0),$D265/$E265,IF(L$10=$F265,$D265-SUM($G265:K265),0))</f>
        <v>-9.693829474313457</v>
      </c>
      <c r="M265" s="10">
        <f>IF(AND($F265&gt;M$10,$E265&gt;0),$D265/$E265,IF(M$10=$F265,$D265-SUM($G265:L265),0))</f>
        <v>-9.693829474313457</v>
      </c>
      <c r="N265" s="2"/>
      <c r="O265" s="10">
        <f>I265*PRODUCT($O$17:O$17)</f>
        <v>-9.7810739395822779</v>
      </c>
      <c r="P265" s="10">
        <f>J265*PRODUCT($O$17:P$17)</f>
        <v>-9.8691036050385161</v>
      </c>
      <c r="Q265" s="10">
        <f>K265*PRODUCT($O$17:Q$17)</f>
        <v>-9.9579255374838613</v>
      </c>
      <c r="R265" s="10">
        <f>L265*PRODUCT($O$17:R$17)</f>
        <v>-10.047546867321214</v>
      </c>
      <c r="S265" s="10">
        <f>M265*PRODUCT($O$17:S$17)</f>
        <v>-10.137974789127105</v>
      </c>
      <c r="T265" s="2"/>
      <c r="U265" s="10">
        <f t="shared" si="22"/>
        <v>-141.825572123943</v>
      </c>
      <c r="V265" s="10">
        <f t="shared" si="26"/>
        <v>-133.23289866801997</v>
      </c>
      <c r="W265" s="10">
        <f t="shared" si="26"/>
        <v>-124.47406921854828</v>
      </c>
      <c r="X265" s="10">
        <f t="shared" si="26"/>
        <v>-115.54678897419399</v>
      </c>
      <c r="Y265" s="10">
        <f t="shared" si="26"/>
        <v>-106.44873528583462</v>
      </c>
    </row>
    <row r="266" spans="1:25" s="5" customFormat="1" x14ac:dyDescent="0.2">
      <c r="A266" s="2"/>
      <c r="B266" s="29">
        <f>'3) Input geactiveerde inflatie'!B253</f>
        <v>241</v>
      </c>
      <c r="C266" s="29">
        <f>'3) Input geactiveerde inflatie'!D253</f>
        <v>149047.25868261117</v>
      </c>
      <c r="D266" s="10">
        <f t="shared" si="23"/>
        <v>74523.629341305583</v>
      </c>
      <c r="E266" s="39">
        <f>'3) Input geactiveerde inflatie'!E253</f>
        <v>41.5</v>
      </c>
      <c r="F266" s="51">
        <f>'3) Input geactiveerde inflatie'!F253</f>
        <v>2063</v>
      </c>
      <c r="G266" s="2"/>
      <c r="H266" s="53"/>
      <c r="I266" s="10">
        <f>IF(AND($F266&gt;I$10,$E266&gt;0),$D266/$E266,IF(I$10=$F266,$D266-SUM($G266:G266),0))</f>
        <v>1795.7501046097732</v>
      </c>
      <c r="J266" s="10">
        <f>IF(AND($F266&gt;J$10,$E266&gt;0),$D266/$E266,IF(J$10=$F266,$D266-SUM($G266:I266),0))</f>
        <v>1795.7501046097732</v>
      </c>
      <c r="K266" s="10">
        <f>IF(AND($F266&gt;K$10,$E266&gt;0),$D266/$E266,IF(K$10=$F266,$D266-SUM($G266:J266),0))</f>
        <v>1795.7501046097732</v>
      </c>
      <c r="L266" s="10">
        <f>IF(AND($F266&gt;L$10,$E266&gt;0),$D266/$E266,IF(L$10=$F266,$D266-SUM($G266:K266),0))</f>
        <v>1795.7501046097732</v>
      </c>
      <c r="M266" s="10">
        <f>IF(AND($F266&gt;M$10,$E266&gt;0),$D266/$E266,IF(M$10=$F266,$D266-SUM($G266:L266),0))</f>
        <v>1795.7501046097732</v>
      </c>
      <c r="N266" s="2"/>
      <c r="O266" s="10">
        <f>I266*PRODUCT($O$17:O$17)</f>
        <v>1811.9118555512609</v>
      </c>
      <c r="P266" s="10">
        <f>J266*PRODUCT($O$17:P$17)</f>
        <v>1828.2190622512221</v>
      </c>
      <c r="Q266" s="10">
        <f>K266*PRODUCT($O$17:Q$17)</f>
        <v>1844.6730338114828</v>
      </c>
      <c r="R266" s="10">
        <f>L266*PRODUCT($O$17:R$17)</f>
        <v>1861.2750911157859</v>
      </c>
      <c r="S266" s="10">
        <f>M266*PRODUCT($O$17:S$17)</f>
        <v>1878.0265669358278</v>
      </c>
      <c r="T266" s="2"/>
      <c r="U266" s="10">
        <f t="shared" si="22"/>
        <v>73382.430149826076</v>
      </c>
      <c r="V266" s="10">
        <f t="shared" si="26"/>
        <v>72214.652958923281</v>
      </c>
      <c r="W266" s="10">
        <f t="shared" si="26"/>
        <v>71019.911801742099</v>
      </c>
      <c r="X266" s="10">
        <f t="shared" si="26"/>
        <v>69797.815916841981</v>
      </c>
      <c r="Y266" s="10">
        <f t="shared" si="26"/>
        <v>68547.96969315772</v>
      </c>
    </row>
    <row r="267" spans="1:25" s="5" customFormat="1" x14ac:dyDescent="0.2">
      <c r="A267" s="2"/>
      <c r="B267" s="29">
        <f>'3) Input geactiveerde inflatie'!B254</f>
        <v>242</v>
      </c>
      <c r="C267" s="29">
        <f>'3) Input geactiveerde inflatie'!D254</f>
        <v>58909.82415076613</v>
      </c>
      <c r="D267" s="10">
        <f t="shared" si="23"/>
        <v>29454.912075383065</v>
      </c>
      <c r="E267" s="39">
        <f>'3) Input geactiveerde inflatie'!E254</f>
        <v>31.5</v>
      </c>
      <c r="F267" s="51">
        <f>'3) Input geactiveerde inflatie'!F254</f>
        <v>2053</v>
      </c>
      <c r="G267" s="2"/>
      <c r="H267" s="53"/>
      <c r="I267" s="10">
        <f>IF(AND($F267&gt;I$10,$E267&gt;0),$D267/$E267,IF(I$10=$F267,$D267-SUM($G267:G267),0))</f>
        <v>935.07657382168463</v>
      </c>
      <c r="J267" s="10">
        <f>IF(AND($F267&gt;J$10,$E267&gt;0),$D267/$E267,IF(J$10=$F267,$D267-SUM($G267:I267),0))</f>
        <v>935.07657382168463</v>
      </c>
      <c r="K267" s="10">
        <f>IF(AND($F267&gt;K$10,$E267&gt;0),$D267/$E267,IF(K$10=$F267,$D267-SUM($G267:J267),0))</f>
        <v>935.07657382168463</v>
      </c>
      <c r="L267" s="10">
        <f>IF(AND($F267&gt;L$10,$E267&gt;0),$D267/$E267,IF(L$10=$F267,$D267-SUM($G267:K267),0))</f>
        <v>935.07657382168463</v>
      </c>
      <c r="M267" s="10">
        <f>IF(AND($F267&gt;M$10,$E267&gt;0),$D267/$E267,IF(M$10=$F267,$D267-SUM($G267:L267),0))</f>
        <v>935.07657382168463</v>
      </c>
      <c r="N267" s="2"/>
      <c r="O267" s="10">
        <f>I267*PRODUCT($O$17:O$17)</f>
        <v>943.49226298607971</v>
      </c>
      <c r="P267" s="10">
        <f>J267*PRODUCT($O$17:P$17)</f>
        <v>951.98369335295433</v>
      </c>
      <c r="Q267" s="10">
        <f>K267*PRODUCT($O$17:Q$17)</f>
        <v>960.55154659313075</v>
      </c>
      <c r="R267" s="10">
        <f>L267*PRODUCT($O$17:R$17)</f>
        <v>969.19651051246876</v>
      </c>
      <c r="S267" s="10">
        <f>M267*PRODUCT($O$17:S$17)</f>
        <v>977.91927910708091</v>
      </c>
      <c r="T267" s="2"/>
      <c r="U267" s="10">
        <f t="shared" si="22"/>
        <v>28776.514021075429</v>
      </c>
      <c r="V267" s="10">
        <f t="shared" ref="V267:Y282" si="27">U267*P$17-P267</f>
        <v>28083.518953912149</v>
      </c>
      <c r="W267" s="10">
        <f t="shared" si="27"/>
        <v>27375.719077904225</v>
      </c>
      <c r="X267" s="10">
        <f t="shared" si="27"/>
        <v>26652.904039092889</v>
      </c>
      <c r="Y267" s="10">
        <f t="shared" si="27"/>
        <v>25914.860896337639</v>
      </c>
    </row>
    <row r="268" spans="1:25" s="5" customFormat="1" x14ac:dyDescent="0.2">
      <c r="A268" s="2"/>
      <c r="B268" s="29">
        <f>'3) Input geactiveerde inflatie'!B255</f>
        <v>243</v>
      </c>
      <c r="C268" s="29">
        <f>'3) Input geactiveerde inflatie'!D255</f>
        <v>18.873910674556925</v>
      </c>
      <c r="D268" s="10">
        <f t="shared" si="23"/>
        <v>9.4369553372784623</v>
      </c>
      <c r="E268" s="39">
        <f>'3) Input geactiveerde inflatie'!E255</f>
        <v>21.5</v>
      </c>
      <c r="F268" s="51">
        <f>'3) Input geactiveerde inflatie'!F255</f>
        <v>2043</v>
      </c>
      <c r="G268" s="2"/>
      <c r="H268" s="53"/>
      <c r="I268" s="10">
        <f>IF(AND($F268&gt;I$10,$E268&gt;0),$D268/$E268,IF(I$10=$F268,$D268-SUM($G268:G268),0))</f>
        <v>0.43892815522225404</v>
      </c>
      <c r="J268" s="10">
        <f>IF(AND($F268&gt;J$10,$E268&gt;0),$D268/$E268,IF(J$10=$F268,$D268-SUM($G268:I268),0))</f>
        <v>0.43892815522225404</v>
      </c>
      <c r="K268" s="10">
        <f>IF(AND($F268&gt;K$10,$E268&gt;0),$D268/$E268,IF(K$10=$F268,$D268-SUM($G268:J268),0))</f>
        <v>0.43892815522225404</v>
      </c>
      <c r="L268" s="10">
        <f>IF(AND($F268&gt;L$10,$E268&gt;0),$D268/$E268,IF(L$10=$F268,$D268-SUM($G268:K268),0))</f>
        <v>0.43892815522225404</v>
      </c>
      <c r="M268" s="10">
        <f>IF(AND($F268&gt;M$10,$E268&gt;0),$D268/$E268,IF(M$10=$F268,$D268-SUM($G268:L268),0))</f>
        <v>0.43892815522225404</v>
      </c>
      <c r="N268" s="2"/>
      <c r="O268" s="10">
        <f>I268*PRODUCT($O$17:O$17)</f>
        <v>0.44287850861925426</v>
      </c>
      <c r="P268" s="10">
        <f>J268*PRODUCT($O$17:P$17)</f>
        <v>0.44686441519682751</v>
      </c>
      <c r="Q268" s="10">
        <f>K268*PRODUCT($O$17:Q$17)</f>
        <v>0.45088619493359888</v>
      </c>
      <c r="R268" s="10">
        <f>L268*PRODUCT($O$17:R$17)</f>
        <v>0.45494417068800119</v>
      </c>
      <c r="S268" s="10">
        <f>M268*PRODUCT($O$17:S$17)</f>
        <v>0.4590386682241932</v>
      </c>
      <c r="T268" s="2"/>
      <c r="U268" s="10">
        <f t="shared" si="22"/>
        <v>9.0790094266947143</v>
      </c>
      <c r="V268" s="10">
        <f t="shared" si="27"/>
        <v>8.7138560963381373</v>
      </c>
      <c r="W268" s="10">
        <f t="shared" si="27"/>
        <v>8.3413946062715816</v>
      </c>
      <c r="X268" s="10">
        <f t="shared" si="27"/>
        <v>7.9615229870400244</v>
      </c>
      <c r="Y268" s="10">
        <f t="shared" si="27"/>
        <v>7.5741380256991908</v>
      </c>
    </row>
    <row r="269" spans="1:25" s="5" customFormat="1" x14ac:dyDescent="0.2">
      <c r="A269" s="2"/>
      <c r="B269" s="29">
        <f>'3) Input geactiveerde inflatie'!B256</f>
        <v>244</v>
      </c>
      <c r="C269" s="29">
        <f>'3) Input geactiveerde inflatie'!D256</f>
        <v>2962.4760800032309</v>
      </c>
      <c r="D269" s="10">
        <f t="shared" si="23"/>
        <v>1481.2380400016154</v>
      </c>
      <c r="E269" s="39">
        <f>'3) Input geactiveerde inflatie'!E256</f>
        <v>16.5</v>
      </c>
      <c r="F269" s="51">
        <f>'3) Input geactiveerde inflatie'!F256</f>
        <v>2038</v>
      </c>
      <c r="G269" s="2"/>
      <c r="H269" s="53"/>
      <c r="I269" s="10">
        <f>IF(AND($F269&gt;I$10,$E269&gt;0),$D269/$E269,IF(I$10=$F269,$D269-SUM($G269:G269),0))</f>
        <v>89.772002424340329</v>
      </c>
      <c r="J269" s="10">
        <f>IF(AND($F269&gt;J$10,$E269&gt;0),$D269/$E269,IF(J$10=$F269,$D269-SUM($G269:I269),0))</f>
        <v>89.772002424340329</v>
      </c>
      <c r="K269" s="10">
        <f>IF(AND($F269&gt;K$10,$E269&gt;0),$D269/$E269,IF(K$10=$F269,$D269-SUM($G269:J269),0))</f>
        <v>89.772002424340329</v>
      </c>
      <c r="L269" s="10">
        <f>IF(AND($F269&gt;L$10,$E269&gt;0),$D269/$E269,IF(L$10=$F269,$D269-SUM($G269:K269),0))</f>
        <v>89.772002424340329</v>
      </c>
      <c r="M269" s="10">
        <f>IF(AND($F269&gt;M$10,$E269&gt;0),$D269/$E269,IF(M$10=$F269,$D269-SUM($G269:L269),0))</f>
        <v>89.772002424340329</v>
      </c>
      <c r="N269" s="2"/>
      <c r="O269" s="10">
        <f>I269*PRODUCT($O$17:O$17)</f>
        <v>90.579950446159387</v>
      </c>
      <c r="P269" s="10">
        <f>J269*PRODUCT($O$17:P$17)</f>
        <v>91.395170000174801</v>
      </c>
      <c r="Q269" s="10">
        <f>K269*PRODUCT($O$17:Q$17)</f>
        <v>92.217726530176364</v>
      </c>
      <c r="R269" s="10">
        <f>L269*PRODUCT($O$17:R$17)</f>
        <v>93.047686068947939</v>
      </c>
      <c r="S269" s="10">
        <f>M269*PRODUCT($O$17:S$17)</f>
        <v>93.885115243568464</v>
      </c>
      <c r="T269" s="2"/>
      <c r="U269" s="10">
        <f t="shared" si="22"/>
        <v>1403.9892319154706</v>
      </c>
      <c r="V269" s="10">
        <f t="shared" si="27"/>
        <v>1325.2299650025348</v>
      </c>
      <c r="W269" s="10">
        <f t="shared" si="27"/>
        <v>1244.939308157381</v>
      </c>
      <c r="X269" s="10">
        <f t="shared" si="27"/>
        <v>1163.0960758618494</v>
      </c>
      <c r="Y269" s="10">
        <f t="shared" si="27"/>
        <v>1079.6788253010375</v>
      </c>
    </row>
    <row r="270" spans="1:25" s="5" customFormat="1" x14ac:dyDescent="0.2">
      <c r="A270" s="2"/>
      <c r="B270" s="29">
        <f>'3) Input geactiveerde inflatie'!B257</f>
        <v>245</v>
      </c>
      <c r="C270" s="29">
        <f>'3) Input geactiveerde inflatie'!D257</f>
        <v>534.33385162906416</v>
      </c>
      <c r="D270" s="10">
        <f t="shared" si="23"/>
        <v>267.16692581453208</v>
      </c>
      <c r="E270" s="39">
        <f>'3) Input geactiveerde inflatie'!E257</f>
        <v>11.5</v>
      </c>
      <c r="F270" s="51">
        <f>'3) Input geactiveerde inflatie'!F257</f>
        <v>2033</v>
      </c>
      <c r="G270" s="2"/>
      <c r="H270" s="53"/>
      <c r="I270" s="10">
        <f>IF(AND($F270&gt;I$10,$E270&gt;0),$D270/$E270,IF(I$10=$F270,$D270-SUM($G270:G270),0))</f>
        <v>23.231906592568006</v>
      </c>
      <c r="J270" s="10">
        <f>IF(AND($F270&gt;J$10,$E270&gt;0),$D270/$E270,IF(J$10=$F270,$D270-SUM($G270:I270),0))</f>
        <v>23.231906592568006</v>
      </c>
      <c r="K270" s="10">
        <f>IF(AND($F270&gt;K$10,$E270&gt;0),$D270/$E270,IF(K$10=$F270,$D270-SUM($G270:J270),0))</f>
        <v>23.231906592568006</v>
      </c>
      <c r="L270" s="10">
        <f>IF(AND($F270&gt;L$10,$E270&gt;0),$D270/$E270,IF(L$10=$F270,$D270-SUM($G270:K270),0))</f>
        <v>23.231906592568006</v>
      </c>
      <c r="M270" s="10">
        <f>IF(AND($F270&gt;M$10,$E270&gt;0),$D270/$E270,IF(M$10=$F270,$D270-SUM($G270:L270),0))</f>
        <v>23.231906592568006</v>
      </c>
      <c r="N270" s="2"/>
      <c r="O270" s="10">
        <f>I270*PRODUCT($O$17:O$17)</f>
        <v>23.440993751901114</v>
      </c>
      <c r="P270" s="10">
        <f>J270*PRODUCT($O$17:P$17)</f>
        <v>23.651962695668225</v>
      </c>
      <c r="Q270" s="10">
        <f>K270*PRODUCT($O$17:Q$17)</f>
        <v>23.864830359929233</v>
      </c>
      <c r="R270" s="10">
        <f>L270*PRODUCT($O$17:R$17)</f>
        <v>24.079613833168594</v>
      </c>
      <c r="S270" s="10">
        <f>M270*PRODUCT($O$17:S$17)</f>
        <v>24.296330357667109</v>
      </c>
      <c r="T270" s="2"/>
      <c r="U270" s="10">
        <f t="shared" si="22"/>
        <v>246.13043439496172</v>
      </c>
      <c r="V270" s="10">
        <f t="shared" si="27"/>
        <v>224.69364560884813</v>
      </c>
      <c r="W270" s="10">
        <f t="shared" si="27"/>
        <v>202.8510580593985</v>
      </c>
      <c r="X270" s="10">
        <f t="shared" si="27"/>
        <v>180.59710374876448</v>
      </c>
      <c r="Y270" s="10">
        <f t="shared" si="27"/>
        <v>157.92614732483625</v>
      </c>
    </row>
    <row r="271" spans="1:25" s="5" customFormat="1" x14ac:dyDescent="0.2">
      <c r="A271" s="2"/>
      <c r="B271" s="29">
        <f>'3) Input geactiveerde inflatie'!B258</f>
        <v>246</v>
      </c>
      <c r="C271" s="29">
        <f>'3) Input geactiveerde inflatie'!D258</f>
        <v>125409.36444638856</v>
      </c>
      <c r="D271" s="10">
        <f t="shared" si="23"/>
        <v>62704.682223194279</v>
      </c>
      <c r="E271" s="39">
        <f>'3) Input geactiveerde inflatie'!E258</f>
        <v>42.5</v>
      </c>
      <c r="F271" s="51">
        <f>'3) Input geactiveerde inflatie'!F258</f>
        <v>2064</v>
      </c>
      <c r="G271" s="2"/>
      <c r="H271" s="53"/>
      <c r="I271" s="10">
        <f>IF(AND($F271&gt;I$10,$E271&gt;0),$D271/$E271,IF(I$10=$F271,$D271-SUM($G271:G271),0))</f>
        <v>1475.4042876045712</v>
      </c>
      <c r="J271" s="10">
        <f>IF(AND($F271&gt;J$10,$E271&gt;0),$D271/$E271,IF(J$10=$F271,$D271-SUM($G271:I271),0))</f>
        <v>1475.4042876045712</v>
      </c>
      <c r="K271" s="10">
        <f>IF(AND($F271&gt;K$10,$E271&gt;0),$D271/$E271,IF(K$10=$F271,$D271-SUM($G271:J271),0))</f>
        <v>1475.4042876045712</v>
      </c>
      <c r="L271" s="10">
        <f>IF(AND($F271&gt;L$10,$E271&gt;0),$D271/$E271,IF(L$10=$F271,$D271-SUM($G271:K271),0))</f>
        <v>1475.4042876045712</v>
      </c>
      <c r="M271" s="10">
        <f>IF(AND($F271&gt;M$10,$E271&gt;0),$D271/$E271,IF(M$10=$F271,$D271-SUM($G271:L271),0))</f>
        <v>1475.4042876045712</v>
      </c>
      <c r="N271" s="2"/>
      <c r="O271" s="10">
        <f>I271*PRODUCT($O$17:O$17)</f>
        <v>1488.6829261930122</v>
      </c>
      <c r="P271" s="10">
        <f>J271*PRODUCT($O$17:P$17)</f>
        <v>1502.0810725287492</v>
      </c>
      <c r="Q271" s="10">
        <f>K271*PRODUCT($O$17:Q$17)</f>
        <v>1515.5998021815076</v>
      </c>
      <c r="R271" s="10">
        <f>L271*PRODUCT($O$17:R$17)</f>
        <v>1529.240200401141</v>
      </c>
      <c r="S271" s="10">
        <f>M271*PRODUCT($O$17:S$17)</f>
        <v>1543.0033622047511</v>
      </c>
      <c r="T271" s="2"/>
      <c r="U271" s="10">
        <f t="shared" si="22"/>
        <v>61780.341437010007</v>
      </c>
      <c r="V271" s="10">
        <f t="shared" si="27"/>
        <v>60834.283437414342</v>
      </c>
      <c r="W271" s="10">
        <f t="shared" si="27"/>
        <v>59866.192186169552</v>
      </c>
      <c r="X271" s="10">
        <f t="shared" si="27"/>
        <v>58875.747715443933</v>
      </c>
      <c r="Y271" s="10">
        <f t="shared" si="27"/>
        <v>57862.626082678173</v>
      </c>
    </row>
    <row r="272" spans="1:25" s="5" customFormat="1" x14ac:dyDescent="0.2">
      <c r="A272" s="2"/>
      <c r="B272" s="29">
        <f>'3) Input geactiveerde inflatie'!B259</f>
        <v>247</v>
      </c>
      <c r="C272" s="29">
        <f>'3) Input geactiveerde inflatie'!D259</f>
        <v>26611.117687346763</v>
      </c>
      <c r="D272" s="10">
        <f t="shared" si="23"/>
        <v>13305.558843673381</v>
      </c>
      <c r="E272" s="39">
        <f>'3) Input geactiveerde inflatie'!E259</f>
        <v>32.5</v>
      </c>
      <c r="F272" s="51">
        <f>'3) Input geactiveerde inflatie'!F259</f>
        <v>2054</v>
      </c>
      <c r="G272" s="2"/>
      <c r="H272" s="53"/>
      <c r="I272" s="10">
        <f>IF(AND($F272&gt;I$10,$E272&gt;0),$D272/$E272,IF(I$10=$F272,$D272-SUM($G272:G272),0))</f>
        <v>409.40181057456556</v>
      </c>
      <c r="J272" s="10">
        <f>IF(AND($F272&gt;J$10,$E272&gt;0),$D272/$E272,IF(J$10=$F272,$D272-SUM($G272:I272),0))</f>
        <v>409.40181057456556</v>
      </c>
      <c r="K272" s="10">
        <f>IF(AND($F272&gt;K$10,$E272&gt;0),$D272/$E272,IF(K$10=$F272,$D272-SUM($G272:J272),0))</f>
        <v>409.40181057456556</v>
      </c>
      <c r="L272" s="10">
        <f>IF(AND($F272&gt;L$10,$E272&gt;0),$D272/$E272,IF(L$10=$F272,$D272-SUM($G272:K272),0))</f>
        <v>409.40181057456556</v>
      </c>
      <c r="M272" s="10">
        <f>IF(AND($F272&gt;M$10,$E272&gt;0),$D272/$E272,IF(M$10=$F272,$D272-SUM($G272:L272),0))</f>
        <v>409.40181057456556</v>
      </c>
      <c r="N272" s="2"/>
      <c r="O272" s="10">
        <f>I272*PRODUCT($O$17:O$17)</f>
        <v>413.08642686973661</v>
      </c>
      <c r="P272" s="10">
        <f>J272*PRODUCT($O$17:P$17)</f>
        <v>416.80420471156418</v>
      </c>
      <c r="Q272" s="10">
        <f>K272*PRODUCT($O$17:Q$17)</f>
        <v>420.55544255396819</v>
      </c>
      <c r="R272" s="10">
        <f>L272*PRODUCT($O$17:R$17)</f>
        <v>424.34044153695385</v>
      </c>
      <c r="S272" s="10">
        <f>M272*PRODUCT($O$17:S$17)</f>
        <v>428.1595055107864</v>
      </c>
      <c r="T272" s="2"/>
      <c r="U272" s="10">
        <f t="shared" si="22"/>
        <v>13012.222446396703</v>
      </c>
      <c r="V272" s="10">
        <f t="shared" si="27"/>
        <v>12712.528243702707</v>
      </c>
      <c r="W272" s="10">
        <f t="shared" si="27"/>
        <v>12406.385555342062</v>
      </c>
      <c r="X272" s="10">
        <f t="shared" si="27"/>
        <v>12093.702583803186</v>
      </c>
      <c r="Y272" s="10">
        <f t="shared" si="27"/>
        <v>11774.386401546626</v>
      </c>
    </row>
    <row r="273" spans="1:25" s="5" customFormat="1" x14ac:dyDescent="0.2">
      <c r="A273" s="2"/>
      <c r="B273" s="29">
        <f>'3) Input geactiveerde inflatie'!B260</f>
        <v>248</v>
      </c>
      <c r="C273" s="29">
        <f>'3) Input geactiveerde inflatie'!D260</f>
        <v>116.4052076261612</v>
      </c>
      <c r="D273" s="10">
        <f t="shared" si="23"/>
        <v>58.2026038130806</v>
      </c>
      <c r="E273" s="39">
        <f>'3) Input geactiveerde inflatie'!E260</f>
        <v>22.5</v>
      </c>
      <c r="F273" s="51">
        <f>'3) Input geactiveerde inflatie'!F260</f>
        <v>2044</v>
      </c>
      <c r="G273" s="2"/>
      <c r="H273" s="53"/>
      <c r="I273" s="10">
        <f>IF(AND($F273&gt;I$10,$E273&gt;0),$D273/$E273,IF(I$10=$F273,$D273-SUM($G273:G273),0))</f>
        <v>2.5867823916924713</v>
      </c>
      <c r="J273" s="10">
        <f>IF(AND($F273&gt;J$10,$E273&gt;0),$D273/$E273,IF(J$10=$F273,$D273-SUM($G273:I273),0))</f>
        <v>2.5867823916924713</v>
      </c>
      <c r="K273" s="10">
        <f>IF(AND($F273&gt;K$10,$E273&gt;0),$D273/$E273,IF(K$10=$F273,$D273-SUM($G273:J273),0))</f>
        <v>2.5867823916924713</v>
      </c>
      <c r="L273" s="10">
        <f>IF(AND($F273&gt;L$10,$E273&gt;0),$D273/$E273,IF(L$10=$F273,$D273-SUM($G273:K273),0))</f>
        <v>2.5867823916924713</v>
      </c>
      <c r="M273" s="10">
        <f>IF(AND($F273&gt;M$10,$E273&gt;0),$D273/$E273,IF(M$10=$F273,$D273-SUM($G273:L273),0))</f>
        <v>2.5867823916924713</v>
      </c>
      <c r="N273" s="2"/>
      <c r="O273" s="10">
        <f>I273*PRODUCT($O$17:O$17)</f>
        <v>2.6100634332177033</v>
      </c>
      <c r="P273" s="10">
        <f>J273*PRODUCT($O$17:P$17)</f>
        <v>2.6335540041166623</v>
      </c>
      <c r="Q273" s="10">
        <f>K273*PRODUCT($O$17:Q$17)</f>
        <v>2.6572559901537116</v>
      </c>
      <c r="R273" s="10">
        <f>L273*PRODUCT($O$17:R$17)</f>
        <v>2.6811712940650949</v>
      </c>
      <c r="S273" s="10">
        <f>M273*PRODUCT($O$17:S$17)</f>
        <v>2.7053018357116807</v>
      </c>
      <c r="T273" s="2"/>
      <c r="U273" s="10">
        <f t="shared" si="22"/>
        <v>56.116363814180616</v>
      </c>
      <c r="V273" s="10">
        <f t="shared" si="27"/>
        <v>53.987857084391578</v>
      </c>
      <c r="W273" s="10">
        <f t="shared" si="27"/>
        <v>51.81649180799738</v>
      </c>
      <c r="X273" s="10">
        <f t="shared" si="27"/>
        <v>49.601668940204256</v>
      </c>
      <c r="Y273" s="10">
        <f t="shared" si="27"/>
        <v>47.342782124954411</v>
      </c>
    </row>
    <row r="274" spans="1:25" s="5" customFormat="1" x14ac:dyDescent="0.2">
      <c r="A274" s="2"/>
      <c r="B274" s="29">
        <f>'3) Input geactiveerde inflatie'!B261</f>
        <v>249</v>
      </c>
      <c r="C274" s="29">
        <f>'3) Input geactiveerde inflatie'!D261</f>
        <v>1384.7406807066491</v>
      </c>
      <c r="D274" s="10">
        <f t="shared" si="23"/>
        <v>692.37034035332454</v>
      </c>
      <c r="E274" s="39">
        <f>'3) Input geactiveerde inflatie'!E261</f>
        <v>17.5</v>
      </c>
      <c r="F274" s="51">
        <f>'3) Input geactiveerde inflatie'!F261</f>
        <v>2039</v>
      </c>
      <c r="G274" s="2"/>
      <c r="H274" s="53"/>
      <c r="I274" s="10">
        <f>IF(AND($F274&gt;I$10,$E274&gt;0),$D274/$E274,IF(I$10=$F274,$D274-SUM($G274:G274),0))</f>
        <v>39.5640194487614</v>
      </c>
      <c r="J274" s="10">
        <f>IF(AND($F274&gt;J$10,$E274&gt;0),$D274/$E274,IF(J$10=$F274,$D274-SUM($G274:I274),0))</f>
        <v>39.5640194487614</v>
      </c>
      <c r="K274" s="10">
        <f>IF(AND($F274&gt;K$10,$E274&gt;0),$D274/$E274,IF(K$10=$F274,$D274-SUM($G274:J274),0))</f>
        <v>39.5640194487614</v>
      </c>
      <c r="L274" s="10">
        <f>IF(AND($F274&gt;L$10,$E274&gt;0),$D274/$E274,IF(L$10=$F274,$D274-SUM($G274:K274),0))</f>
        <v>39.5640194487614</v>
      </c>
      <c r="M274" s="10">
        <f>IF(AND($F274&gt;M$10,$E274&gt;0),$D274/$E274,IF(M$10=$F274,$D274-SUM($G274:L274),0))</f>
        <v>39.5640194487614</v>
      </c>
      <c r="N274" s="2"/>
      <c r="O274" s="10">
        <f>I274*PRODUCT($O$17:O$17)</f>
        <v>39.92009562380025</v>
      </c>
      <c r="P274" s="10">
        <f>J274*PRODUCT($O$17:P$17)</f>
        <v>40.279376484414449</v>
      </c>
      <c r="Q274" s="10">
        <f>K274*PRODUCT($O$17:Q$17)</f>
        <v>40.641890872774169</v>
      </c>
      <c r="R274" s="10">
        <f>L274*PRODUCT($O$17:R$17)</f>
        <v>41.007667890629129</v>
      </c>
      <c r="S274" s="10">
        <f>M274*PRODUCT($O$17:S$17)</f>
        <v>41.37673690164479</v>
      </c>
      <c r="T274" s="2"/>
      <c r="U274" s="10">
        <f t="shared" si="22"/>
        <v>658.68157779270405</v>
      </c>
      <c r="V274" s="10">
        <f t="shared" si="27"/>
        <v>624.3303355084239</v>
      </c>
      <c r="W274" s="10">
        <f t="shared" si="27"/>
        <v>589.30741765522544</v>
      </c>
      <c r="X274" s="10">
        <f t="shared" si="27"/>
        <v>553.60351652349323</v>
      </c>
      <c r="Y274" s="10">
        <f t="shared" si="27"/>
        <v>517.20921127055976</v>
      </c>
    </row>
    <row r="275" spans="1:25" s="5" customFormat="1" x14ac:dyDescent="0.2">
      <c r="A275" s="2"/>
      <c r="B275" s="29">
        <f>'3) Input geactiveerde inflatie'!B262</f>
        <v>250</v>
      </c>
      <c r="C275" s="29">
        <f>'3) Input geactiveerde inflatie'!D262</f>
        <v>244.88977849800767</v>
      </c>
      <c r="D275" s="10">
        <f t="shared" si="23"/>
        <v>122.44488924900384</v>
      </c>
      <c r="E275" s="39">
        <f>'3) Input geactiveerde inflatie'!E262</f>
        <v>12.5</v>
      </c>
      <c r="F275" s="51">
        <f>'3) Input geactiveerde inflatie'!F262</f>
        <v>2034</v>
      </c>
      <c r="G275" s="2"/>
      <c r="H275" s="53"/>
      <c r="I275" s="10">
        <f>IF(AND($F275&gt;I$10,$E275&gt;0),$D275/$E275,IF(I$10=$F275,$D275-SUM($G275:G275),0))</f>
        <v>9.7955911399203064</v>
      </c>
      <c r="J275" s="10">
        <f>IF(AND($F275&gt;J$10,$E275&gt;0),$D275/$E275,IF(J$10=$F275,$D275-SUM($G275:I275),0))</f>
        <v>9.7955911399203064</v>
      </c>
      <c r="K275" s="10">
        <f>IF(AND($F275&gt;K$10,$E275&gt;0),$D275/$E275,IF(K$10=$F275,$D275-SUM($G275:J275),0))</f>
        <v>9.7955911399203064</v>
      </c>
      <c r="L275" s="10">
        <f>IF(AND($F275&gt;L$10,$E275&gt;0),$D275/$E275,IF(L$10=$F275,$D275-SUM($G275:K275),0))</f>
        <v>9.7955911399203064</v>
      </c>
      <c r="M275" s="10">
        <f>IF(AND($F275&gt;M$10,$E275&gt;0),$D275/$E275,IF(M$10=$F275,$D275-SUM($G275:L275),0))</f>
        <v>9.7955911399203064</v>
      </c>
      <c r="N275" s="2"/>
      <c r="O275" s="10">
        <f>I275*PRODUCT($O$17:O$17)</f>
        <v>9.8837514601795888</v>
      </c>
      <c r="P275" s="10">
        <f>J275*PRODUCT($O$17:P$17)</f>
        <v>9.9727052233212028</v>
      </c>
      <c r="Q275" s="10">
        <f>K275*PRODUCT($O$17:Q$17)</f>
        <v>10.062459570331093</v>
      </c>
      <c r="R275" s="10">
        <f>L275*PRODUCT($O$17:R$17)</f>
        <v>10.15302170646407</v>
      </c>
      <c r="S275" s="10">
        <f>M275*PRODUCT($O$17:S$17)</f>
        <v>10.244398901822247</v>
      </c>
      <c r="T275" s="2"/>
      <c r="U275" s="10">
        <f t="shared" si="22"/>
        <v>113.66314179206526</v>
      </c>
      <c r="V275" s="10">
        <f t="shared" si="27"/>
        <v>104.71340484487264</v>
      </c>
      <c r="W275" s="10">
        <f t="shared" si="27"/>
        <v>95.593365918145395</v>
      </c>
      <c r="X275" s="10">
        <f t="shared" si="27"/>
        <v>86.300684504944613</v>
      </c>
      <c r="Y275" s="10">
        <f t="shared" si="27"/>
        <v>76.832991763666854</v>
      </c>
    </row>
    <row r="276" spans="1:25" s="5" customFormat="1" x14ac:dyDescent="0.2">
      <c r="A276" s="2"/>
      <c r="B276" s="29">
        <f>'3) Input geactiveerde inflatie'!B263</f>
        <v>251</v>
      </c>
      <c r="C276" s="29">
        <f>'3) Input geactiveerde inflatie'!D263</f>
        <v>54134.849337499589</v>
      </c>
      <c r="D276" s="10">
        <f t="shared" si="23"/>
        <v>27067.424668749794</v>
      </c>
      <c r="E276" s="39">
        <f>'3) Input geactiveerde inflatie'!E263</f>
        <v>43.5</v>
      </c>
      <c r="F276" s="51">
        <f>'3) Input geactiveerde inflatie'!F263</f>
        <v>2065</v>
      </c>
      <c r="G276" s="2"/>
      <c r="H276" s="53"/>
      <c r="I276" s="10">
        <f>IF(AND($F276&gt;I$10,$E276&gt;0),$D276/$E276,IF(I$10=$F276,$D276-SUM($G276:G276),0))</f>
        <v>622.23964755746658</v>
      </c>
      <c r="J276" s="10">
        <f>IF(AND($F276&gt;J$10,$E276&gt;0),$D276/$E276,IF(J$10=$F276,$D276-SUM($G276:I276),0))</f>
        <v>622.23964755746658</v>
      </c>
      <c r="K276" s="10">
        <f>IF(AND($F276&gt;K$10,$E276&gt;0),$D276/$E276,IF(K$10=$F276,$D276-SUM($G276:J276),0))</f>
        <v>622.23964755746658</v>
      </c>
      <c r="L276" s="10">
        <f>IF(AND($F276&gt;L$10,$E276&gt;0),$D276/$E276,IF(L$10=$F276,$D276-SUM($G276:K276),0))</f>
        <v>622.23964755746658</v>
      </c>
      <c r="M276" s="10">
        <f>IF(AND($F276&gt;M$10,$E276&gt;0),$D276/$E276,IF(M$10=$F276,$D276-SUM($G276:L276),0))</f>
        <v>622.23964755746658</v>
      </c>
      <c r="N276" s="2"/>
      <c r="O276" s="10">
        <f>I276*PRODUCT($O$17:O$17)</f>
        <v>627.83980438548372</v>
      </c>
      <c r="P276" s="10">
        <f>J276*PRODUCT($O$17:P$17)</f>
        <v>633.49036262495304</v>
      </c>
      <c r="Q276" s="10">
        <f>K276*PRODUCT($O$17:Q$17)</f>
        <v>639.19177588857747</v>
      </c>
      <c r="R276" s="10">
        <f>L276*PRODUCT($O$17:R$17)</f>
        <v>644.94450187157452</v>
      </c>
      <c r="S276" s="10">
        <f>M276*PRODUCT($O$17:S$17)</f>
        <v>650.74900238841872</v>
      </c>
      <c r="T276" s="2"/>
      <c r="U276" s="10">
        <f t="shared" si="22"/>
        <v>26683.191686383056</v>
      </c>
      <c r="V276" s="10">
        <f t="shared" si="27"/>
        <v>26289.850048935547</v>
      </c>
      <c r="W276" s="10">
        <f t="shared" si="27"/>
        <v>25887.266923487383</v>
      </c>
      <c r="X276" s="10">
        <f t="shared" si="27"/>
        <v>25475.307823927193</v>
      </c>
      <c r="Y276" s="10">
        <f t="shared" si="27"/>
        <v>25053.836591954114</v>
      </c>
    </row>
    <row r="277" spans="1:25" s="5" customFormat="1" x14ac:dyDescent="0.2">
      <c r="A277" s="2"/>
      <c r="B277" s="29">
        <f>'3) Input geactiveerde inflatie'!B264</f>
        <v>252</v>
      </c>
      <c r="C277" s="29">
        <f>'3) Input geactiveerde inflatie'!D264</f>
        <v>16734.034767952398</v>
      </c>
      <c r="D277" s="10">
        <f t="shared" si="23"/>
        <v>8367.0173839761992</v>
      </c>
      <c r="E277" s="39">
        <f>'3) Input geactiveerde inflatie'!E264</f>
        <v>33.5</v>
      </c>
      <c r="F277" s="51">
        <f>'3) Input geactiveerde inflatie'!F264</f>
        <v>2055</v>
      </c>
      <c r="G277" s="2"/>
      <c r="H277" s="53"/>
      <c r="I277" s="10">
        <f>IF(AND($F277&gt;I$10,$E277&gt;0),$D277/$E277,IF(I$10=$F277,$D277-SUM($G277:G277),0))</f>
        <v>249.7617129545134</v>
      </c>
      <c r="J277" s="10">
        <f>IF(AND($F277&gt;J$10,$E277&gt;0),$D277/$E277,IF(J$10=$F277,$D277-SUM($G277:I277),0))</f>
        <v>249.7617129545134</v>
      </c>
      <c r="K277" s="10">
        <f>IF(AND($F277&gt;K$10,$E277&gt;0),$D277/$E277,IF(K$10=$F277,$D277-SUM($G277:J277),0))</f>
        <v>249.7617129545134</v>
      </c>
      <c r="L277" s="10">
        <f>IF(AND($F277&gt;L$10,$E277&gt;0),$D277/$E277,IF(L$10=$F277,$D277-SUM($G277:K277),0))</f>
        <v>249.7617129545134</v>
      </c>
      <c r="M277" s="10">
        <f>IF(AND($F277&gt;M$10,$E277&gt;0),$D277/$E277,IF(M$10=$F277,$D277-SUM($G277:L277),0))</f>
        <v>249.7617129545134</v>
      </c>
      <c r="N277" s="2"/>
      <c r="O277" s="10">
        <f>I277*PRODUCT($O$17:O$17)</f>
        <v>252.009568371104</v>
      </c>
      <c r="P277" s="10">
        <f>J277*PRODUCT($O$17:P$17)</f>
        <v>254.27765448644391</v>
      </c>
      <c r="Q277" s="10">
        <f>K277*PRODUCT($O$17:Q$17)</f>
        <v>256.56615337682183</v>
      </c>
      <c r="R277" s="10">
        <f>L277*PRODUCT($O$17:R$17)</f>
        <v>258.87524875721323</v>
      </c>
      <c r="S277" s="10">
        <f>M277*PRODUCT($O$17:S$17)</f>
        <v>261.20512599602813</v>
      </c>
      <c r="T277" s="2"/>
      <c r="U277" s="10">
        <f t="shared" si="22"/>
        <v>8190.3109720608791</v>
      </c>
      <c r="V277" s="10">
        <f t="shared" si="27"/>
        <v>8009.7461163229827</v>
      </c>
      <c r="W277" s="10">
        <f t="shared" si="27"/>
        <v>7825.2676779930671</v>
      </c>
      <c r="X277" s="10">
        <f t="shared" si="27"/>
        <v>7636.8198383377912</v>
      </c>
      <c r="Y277" s="10">
        <f t="shared" si="27"/>
        <v>7444.3460908868028</v>
      </c>
    </row>
    <row r="278" spans="1:25" s="5" customFormat="1" x14ac:dyDescent="0.2">
      <c r="A278" s="2"/>
      <c r="B278" s="29">
        <f>'3) Input geactiveerde inflatie'!B265</f>
        <v>253</v>
      </c>
      <c r="C278" s="29">
        <f>'3) Input geactiveerde inflatie'!D265</f>
        <v>69.502599603571639</v>
      </c>
      <c r="D278" s="10">
        <f t="shared" si="23"/>
        <v>34.751299801785819</v>
      </c>
      <c r="E278" s="39">
        <f>'3) Input geactiveerde inflatie'!E265</f>
        <v>23.5</v>
      </c>
      <c r="F278" s="51">
        <f>'3) Input geactiveerde inflatie'!F265</f>
        <v>2045</v>
      </c>
      <c r="G278" s="2"/>
      <c r="H278" s="53"/>
      <c r="I278" s="10">
        <f>IF(AND($F278&gt;I$10,$E278&gt;0),$D278/$E278,IF(I$10=$F278,$D278-SUM($G278:G278),0))</f>
        <v>1.4787787149696094</v>
      </c>
      <c r="J278" s="10">
        <f>IF(AND($F278&gt;J$10,$E278&gt;0),$D278/$E278,IF(J$10=$F278,$D278-SUM($G278:I278),0))</f>
        <v>1.4787787149696094</v>
      </c>
      <c r="K278" s="10">
        <f>IF(AND($F278&gt;K$10,$E278&gt;0),$D278/$E278,IF(K$10=$F278,$D278-SUM($G278:J278),0))</f>
        <v>1.4787787149696094</v>
      </c>
      <c r="L278" s="10">
        <f>IF(AND($F278&gt;L$10,$E278&gt;0),$D278/$E278,IF(L$10=$F278,$D278-SUM($G278:K278),0))</f>
        <v>1.4787787149696094</v>
      </c>
      <c r="M278" s="10">
        <f>IF(AND($F278&gt;M$10,$E278&gt;0),$D278/$E278,IF(M$10=$F278,$D278-SUM($G278:L278),0))</f>
        <v>1.4787787149696094</v>
      </c>
      <c r="N278" s="2"/>
      <c r="O278" s="10">
        <f>I278*PRODUCT($O$17:O$17)</f>
        <v>1.4920877234043357</v>
      </c>
      <c r="P278" s="10">
        <f>J278*PRODUCT($O$17:P$17)</f>
        <v>1.5055165129149746</v>
      </c>
      <c r="Q278" s="10">
        <f>K278*PRODUCT($O$17:Q$17)</f>
        <v>1.5190661615312091</v>
      </c>
      <c r="R278" s="10">
        <f>L278*PRODUCT($O$17:R$17)</f>
        <v>1.5327377569849898</v>
      </c>
      <c r="S278" s="10">
        <f>M278*PRODUCT($O$17:S$17)</f>
        <v>1.5465323967978546</v>
      </c>
      <c r="T278" s="2"/>
      <c r="U278" s="10">
        <f t="shared" si="22"/>
        <v>33.571973776597552</v>
      </c>
      <c r="V278" s="10">
        <f t="shared" si="27"/>
        <v>32.368605027671954</v>
      </c>
      <c r="W278" s="10">
        <f t="shared" si="27"/>
        <v>31.140856311389786</v>
      </c>
      <c r="X278" s="10">
        <f t="shared" si="27"/>
        <v>29.888386261207302</v>
      </c>
      <c r="Y278" s="10">
        <f t="shared" si="27"/>
        <v>28.610849340760311</v>
      </c>
    </row>
    <row r="279" spans="1:25" s="5" customFormat="1" x14ac:dyDescent="0.2">
      <c r="A279" s="2"/>
      <c r="B279" s="29">
        <f>'3) Input geactiveerde inflatie'!B266</f>
        <v>254</v>
      </c>
      <c r="C279" s="29">
        <f>'3) Input geactiveerde inflatie'!D266</f>
        <v>409.23044639336422</v>
      </c>
      <c r="D279" s="10">
        <f t="shared" si="23"/>
        <v>204.61522319668211</v>
      </c>
      <c r="E279" s="39">
        <f>'3) Input geactiveerde inflatie'!E266</f>
        <v>18.5</v>
      </c>
      <c r="F279" s="51">
        <f>'3) Input geactiveerde inflatie'!F266</f>
        <v>2040</v>
      </c>
      <c r="G279" s="2"/>
      <c r="H279" s="53"/>
      <c r="I279" s="10">
        <f>IF(AND($F279&gt;I$10,$E279&gt;0),$D279/$E279,IF(I$10=$F279,$D279-SUM($G279:G279),0))</f>
        <v>11.06028233495579</v>
      </c>
      <c r="J279" s="10">
        <f>IF(AND($F279&gt;J$10,$E279&gt;0),$D279/$E279,IF(J$10=$F279,$D279-SUM($G279:I279),0))</f>
        <v>11.06028233495579</v>
      </c>
      <c r="K279" s="10">
        <f>IF(AND($F279&gt;K$10,$E279&gt;0),$D279/$E279,IF(K$10=$F279,$D279-SUM($G279:J279),0))</f>
        <v>11.06028233495579</v>
      </c>
      <c r="L279" s="10">
        <f>IF(AND($F279&gt;L$10,$E279&gt;0),$D279/$E279,IF(L$10=$F279,$D279-SUM($G279:K279),0))</f>
        <v>11.06028233495579</v>
      </c>
      <c r="M279" s="10">
        <f>IF(AND($F279&gt;M$10,$E279&gt;0),$D279/$E279,IF(M$10=$F279,$D279-SUM($G279:L279),0))</f>
        <v>11.06028233495579</v>
      </c>
      <c r="N279" s="2"/>
      <c r="O279" s="10">
        <f>I279*PRODUCT($O$17:O$17)</f>
        <v>11.159824875970392</v>
      </c>
      <c r="P279" s="10">
        <f>J279*PRODUCT($O$17:P$17)</f>
        <v>11.260263299854124</v>
      </c>
      <c r="Q279" s="10">
        <f>K279*PRODUCT($O$17:Q$17)</f>
        <v>11.361605669552809</v>
      </c>
      <c r="R279" s="10">
        <f>L279*PRODUCT($O$17:R$17)</f>
        <v>11.463860120578783</v>
      </c>
      <c r="S279" s="10">
        <f>M279*PRODUCT($O$17:S$17)</f>
        <v>11.567034861663991</v>
      </c>
      <c r="T279" s="2"/>
      <c r="U279" s="10">
        <f t="shared" si="22"/>
        <v>195.29693532948184</v>
      </c>
      <c r="V279" s="10">
        <f t="shared" si="27"/>
        <v>185.79434444759303</v>
      </c>
      <c r="W279" s="10">
        <f t="shared" si="27"/>
        <v>176.10488787806855</v>
      </c>
      <c r="X279" s="10">
        <f t="shared" si="27"/>
        <v>166.22597174839237</v>
      </c>
      <c r="Y279" s="10">
        <f t="shared" si="27"/>
        <v>156.15497063246389</v>
      </c>
    </row>
    <row r="280" spans="1:25" s="5" customFormat="1" x14ac:dyDescent="0.2">
      <c r="A280" s="2"/>
      <c r="B280" s="29">
        <f>'3) Input geactiveerde inflatie'!B267</f>
        <v>255</v>
      </c>
      <c r="C280" s="29">
        <f>'3) Input geactiveerde inflatie'!D267</f>
        <v>108203.60093874484</v>
      </c>
      <c r="D280" s="10">
        <f t="shared" si="23"/>
        <v>54101.800469372422</v>
      </c>
      <c r="E280" s="39">
        <f>'3) Input geactiveerde inflatie'!E267</f>
        <v>44.5</v>
      </c>
      <c r="F280" s="51">
        <f>'3) Input geactiveerde inflatie'!F267</f>
        <v>2066</v>
      </c>
      <c r="G280" s="2"/>
      <c r="H280" s="53"/>
      <c r="I280" s="10">
        <f>IF(AND($F280&gt;I$10,$E280&gt;0),$D280/$E280,IF(I$10=$F280,$D280-SUM($G280:G280),0))</f>
        <v>1215.7707970645488</v>
      </c>
      <c r="J280" s="10">
        <f>IF(AND($F280&gt;J$10,$E280&gt;0),$D280/$E280,IF(J$10=$F280,$D280-SUM($G280:I280),0))</f>
        <v>1215.7707970645488</v>
      </c>
      <c r="K280" s="10">
        <f>IF(AND($F280&gt;K$10,$E280&gt;0),$D280/$E280,IF(K$10=$F280,$D280-SUM($G280:J280),0))</f>
        <v>1215.7707970645488</v>
      </c>
      <c r="L280" s="10">
        <f>IF(AND($F280&gt;L$10,$E280&gt;0),$D280/$E280,IF(L$10=$F280,$D280-SUM($G280:K280),0))</f>
        <v>1215.7707970645488</v>
      </c>
      <c r="M280" s="10">
        <f>IF(AND($F280&gt;M$10,$E280&gt;0),$D280/$E280,IF(M$10=$F280,$D280-SUM($G280:L280),0))</f>
        <v>1215.7707970645488</v>
      </c>
      <c r="N280" s="2"/>
      <c r="O280" s="10">
        <f>I280*PRODUCT($O$17:O$17)</f>
        <v>1226.7127342381295</v>
      </c>
      <c r="P280" s="10">
        <f>J280*PRODUCT($O$17:P$17)</f>
        <v>1237.7531488462726</v>
      </c>
      <c r="Q280" s="10">
        <f>K280*PRODUCT($O$17:Q$17)</f>
        <v>1248.8929271858888</v>
      </c>
      <c r="R280" s="10">
        <f>L280*PRODUCT($O$17:R$17)</f>
        <v>1260.1329635305617</v>
      </c>
      <c r="S280" s="10">
        <f>M280*PRODUCT($O$17:S$17)</f>
        <v>1271.4741602023366</v>
      </c>
      <c r="T280" s="2"/>
      <c r="U280" s="10">
        <f t="shared" si="22"/>
        <v>53362.003939358641</v>
      </c>
      <c r="V280" s="10">
        <f t="shared" si="27"/>
        <v>52604.508825966594</v>
      </c>
      <c r="W280" s="10">
        <f t="shared" si="27"/>
        <v>51829.056478214399</v>
      </c>
      <c r="X280" s="10">
        <f t="shared" si="27"/>
        <v>51035.385022987764</v>
      </c>
      <c r="Y280" s="10">
        <f t="shared" si="27"/>
        <v>50223.229327992311</v>
      </c>
    </row>
    <row r="281" spans="1:25" s="5" customFormat="1" x14ac:dyDescent="0.2">
      <c r="A281" s="2"/>
      <c r="B281" s="29">
        <f>'3) Input geactiveerde inflatie'!B268</f>
        <v>256</v>
      </c>
      <c r="C281" s="29">
        <f>'3) Input geactiveerde inflatie'!D268</f>
        <v>21622.386609601148</v>
      </c>
      <c r="D281" s="10">
        <f t="shared" si="23"/>
        <v>10811.193304800574</v>
      </c>
      <c r="E281" s="39">
        <f>'3) Input geactiveerde inflatie'!E268</f>
        <v>34.5</v>
      </c>
      <c r="F281" s="51">
        <f>'3) Input geactiveerde inflatie'!F268</f>
        <v>2056</v>
      </c>
      <c r="G281" s="2"/>
      <c r="H281" s="53"/>
      <c r="I281" s="10">
        <f>IF(AND($F281&gt;I$10,$E281&gt;0),$D281/$E281,IF(I$10=$F281,$D281-SUM($G281:G281),0))</f>
        <v>313.36792187827751</v>
      </c>
      <c r="J281" s="10">
        <f>IF(AND($F281&gt;J$10,$E281&gt;0),$D281/$E281,IF(J$10=$F281,$D281-SUM($G281:I281),0))</f>
        <v>313.36792187827751</v>
      </c>
      <c r="K281" s="10">
        <f>IF(AND($F281&gt;K$10,$E281&gt;0),$D281/$E281,IF(K$10=$F281,$D281-SUM($G281:J281),0))</f>
        <v>313.36792187827751</v>
      </c>
      <c r="L281" s="10">
        <f>IF(AND($F281&gt;L$10,$E281&gt;0),$D281/$E281,IF(L$10=$F281,$D281-SUM($G281:K281),0))</f>
        <v>313.36792187827751</v>
      </c>
      <c r="M281" s="10">
        <f>IF(AND($F281&gt;M$10,$E281&gt;0),$D281/$E281,IF(M$10=$F281,$D281-SUM($G281:L281),0))</f>
        <v>313.36792187827751</v>
      </c>
      <c r="N281" s="2"/>
      <c r="O281" s="10">
        <f>I281*PRODUCT($O$17:O$17)</f>
        <v>316.18823317518201</v>
      </c>
      <c r="P281" s="10">
        <f>J281*PRODUCT($O$17:P$17)</f>
        <v>319.03392727375859</v>
      </c>
      <c r="Q281" s="10">
        <f>K281*PRODUCT($O$17:Q$17)</f>
        <v>321.90523261922237</v>
      </c>
      <c r="R281" s="10">
        <f>L281*PRODUCT($O$17:R$17)</f>
        <v>324.8023797127953</v>
      </c>
      <c r="S281" s="10">
        <f>M281*PRODUCT($O$17:S$17)</f>
        <v>327.72560113021046</v>
      </c>
      <c r="T281" s="2"/>
      <c r="U281" s="10">
        <f t="shared" si="22"/>
        <v>10592.305811368597</v>
      </c>
      <c r="V281" s="10">
        <f t="shared" si="27"/>
        <v>10368.602636397154</v>
      </c>
      <c r="W281" s="10">
        <f t="shared" si="27"/>
        <v>10140.014827505503</v>
      </c>
      <c r="X281" s="10">
        <f t="shared" si="27"/>
        <v>9906.4725812402576</v>
      </c>
      <c r="Y281" s="10">
        <f t="shared" si="27"/>
        <v>9667.9052333412073</v>
      </c>
    </row>
    <row r="282" spans="1:25" s="5" customFormat="1" x14ac:dyDescent="0.2">
      <c r="A282" s="2"/>
      <c r="B282" s="29">
        <f>'3) Input geactiveerde inflatie'!B269</f>
        <v>257</v>
      </c>
      <c r="C282" s="29">
        <f>'3) Input geactiveerde inflatie'!D269</f>
        <v>55.368905060127645</v>
      </c>
      <c r="D282" s="10">
        <f t="shared" si="23"/>
        <v>27.684452530063822</v>
      </c>
      <c r="E282" s="39">
        <f>'3) Input geactiveerde inflatie'!E269</f>
        <v>24.5</v>
      </c>
      <c r="F282" s="51">
        <f>'3) Input geactiveerde inflatie'!F269</f>
        <v>2046</v>
      </c>
      <c r="G282" s="2"/>
      <c r="H282" s="53"/>
      <c r="I282" s="10">
        <f>IF(AND($F282&gt;I$10,$E282&gt;0),$D282/$E282,IF(I$10=$F282,$D282-SUM($G282:G282),0))</f>
        <v>1.1299776542883193</v>
      </c>
      <c r="J282" s="10">
        <f>IF(AND($F282&gt;J$10,$E282&gt;0),$D282/$E282,IF(J$10=$F282,$D282-SUM($G282:I282),0))</f>
        <v>1.1299776542883193</v>
      </c>
      <c r="K282" s="10">
        <f>IF(AND($F282&gt;K$10,$E282&gt;0),$D282/$E282,IF(K$10=$F282,$D282-SUM($G282:J282),0))</f>
        <v>1.1299776542883193</v>
      </c>
      <c r="L282" s="10">
        <f>IF(AND($F282&gt;L$10,$E282&gt;0),$D282/$E282,IF(L$10=$F282,$D282-SUM($G282:K282),0))</f>
        <v>1.1299776542883193</v>
      </c>
      <c r="M282" s="10">
        <f>IF(AND($F282&gt;M$10,$E282&gt;0),$D282/$E282,IF(M$10=$F282,$D282-SUM($G282:L282),0))</f>
        <v>1.1299776542883193</v>
      </c>
      <c r="N282" s="2"/>
      <c r="O282" s="10">
        <f>I282*PRODUCT($O$17:O$17)</f>
        <v>1.140147453176914</v>
      </c>
      <c r="P282" s="10">
        <f>J282*PRODUCT($O$17:P$17)</f>
        <v>1.1504087802555061</v>
      </c>
      <c r="Q282" s="10">
        <f>K282*PRODUCT($O$17:Q$17)</f>
        <v>1.1607624592778054</v>
      </c>
      <c r="R282" s="10">
        <f>L282*PRODUCT($O$17:R$17)</f>
        <v>1.1712093214113055</v>
      </c>
      <c r="S282" s="10">
        <f>M282*PRODUCT($O$17:S$17)</f>
        <v>1.1817502053040072</v>
      </c>
      <c r="T282" s="2"/>
      <c r="U282" s="10">
        <f t="shared" ref="U282:U345" si="28">D282*O$17-O282</f>
        <v>26.793465149657479</v>
      </c>
      <c r="V282" s="10">
        <f t="shared" si="27"/>
        <v>25.884197555748887</v>
      </c>
      <c r="W282" s="10">
        <f t="shared" si="27"/>
        <v>24.956392874472819</v>
      </c>
      <c r="X282" s="10">
        <f t="shared" si="27"/>
        <v>24.009791088931767</v>
      </c>
      <c r="Y282" s="10">
        <f t="shared" si="27"/>
        <v>23.044129003428143</v>
      </c>
    </row>
    <row r="283" spans="1:25" s="5" customFormat="1" x14ac:dyDescent="0.2">
      <c r="A283" s="2"/>
      <c r="B283" s="29">
        <f>'3) Input geactiveerde inflatie'!B270</f>
        <v>258</v>
      </c>
      <c r="C283" s="29">
        <f>'3) Input geactiveerde inflatie'!D270</f>
        <v>4257.6534687774983</v>
      </c>
      <c r="D283" s="10">
        <f t="shared" ref="D283:D346" si="29">C283*$F$20</f>
        <v>2128.8267343887492</v>
      </c>
      <c r="E283" s="39">
        <f>'3) Input geactiveerde inflatie'!E270</f>
        <v>19.5</v>
      </c>
      <c r="F283" s="51">
        <f>'3) Input geactiveerde inflatie'!F270</f>
        <v>2041</v>
      </c>
      <c r="G283" s="2"/>
      <c r="H283" s="53"/>
      <c r="I283" s="10">
        <f>IF(AND($F283&gt;I$10,$E283&gt;0),$D283/$E283,IF(I$10=$F283,$D283-SUM($G283:G283),0))</f>
        <v>109.1706017635256</v>
      </c>
      <c r="J283" s="10">
        <f>IF(AND($F283&gt;J$10,$E283&gt;0),$D283/$E283,IF(J$10=$F283,$D283-SUM($G283:I283),0))</f>
        <v>109.1706017635256</v>
      </c>
      <c r="K283" s="10">
        <f>IF(AND($F283&gt;K$10,$E283&gt;0),$D283/$E283,IF(K$10=$F283,$D283-SUM($G283:J283),0))</f>
        <v>109.1706017635256</v>
      </c>
      <c r="L283" s="10">
        <f>IF(AND($F283&gt;L$10,$E283&gt;0),$D283/$E283,IF(L$10=$F283,$D283-SUM($G283:K283),0))</f>
        <v>109.1706017635256</v>
      </c>
      <c r="M283" s="10">
        <f>IF(AND($F283&gt;M$10,$E283&gt;0),$D283/$E283,IF(M$10=$F283,$D283-SUM($G283:L283),0))</f>
        <v>109.1706017635256</v>
      </c>
      <c r="N283" s="2"/>
      <c r="O283" s="10">
        <f>I283*PRODUCT($O$17:O$17)</f>
        <v>110.15313717939732</v>
      </c>
      <c r="P283" s="10">
        <f>J283*PRODUCT($O$17:P$17)</f>
        <v>111.14451541401188</v>
      </c>
      <c r="Q283" s="10">
        <f>K283*PRODUCT($O$17:Q$17)</f>
        <v>112.14481605273797</v>
      </c>
      <c r="R283" s="10">
        <f>L283*PRODUCT($O$17:R$17)</f>
        <v>113.1541193972126</v>
      </c>
      <c r="S283" s="10">
        <f>M283*PRODUCT($O$17:S$17)</f>
        <v>114.1725064717875</v>
      </c>
      <c r="T283" s="2"/>
      <c r="U283" s="10">
        <f t="shared" si="28"/>
        <v>2037.8330378188505</v>
      </c>
      <c r="V283" s="10">
        <f t="shared" ref="V283:Y298" si="30">U283*P$17-P283</f>
        <v>1945.0290197452082</v>
      </c>
      <c r="W283" s="10">
        <f t="shared" si="30"/>
        <v>1850.3894648701769</v>
      </c>
      <c r="X283" s="10">
        <f t="shared" si="30"/>
        <v>1753.8888506567957</v>
      </c>
      <c r="Y283" s="10">
        <f t="shared" si="30"/>
        <v>1655.5013438409192</v>
      </c>
    </row>
    <row r="284" spans="1:25" s="5" customFormat="1" x14ac:dyDescent="0.2">
      <c r="A284" s="2"/>
      <c r="B284" s="29">
        <f>'3) Input geactiveerde inflatie'!B271</f>
        <v>259</v>
      </c>
      <c r="C284" s="29">
        <f>'3) Input geactiveerde inflatie'!D271</f>
        <v>66.199989714369735</v>
      </c>
      <c r="D284" s="10">
        <f t="shared" si="29"/>
        <v>33.099994857184868</v>
      </c>
      <c r="E284" s="39">
        <f>'3) Input geactiveerde inflatie'!E271</f>
        <v>14.5</v>
      </c>
      <c r="F284" s="51">
        <f>'3) Input geactiveerde inflatie'!F271</f>
        <v>2036</v>
      </c>
      <c r="G284" s="2"/>
      <c r="H284" s="53"/>
      <c r="I284" s="10">
        <f>IF(AND($F284&gt;I$10,$E284&gt;0),$D284/$E284,IF(I$10=$F284,$D284-SUM($G284:G284),0))</f>
        <v>2.2827582660127494</v>
      </c>
      <c r="J284" s="10">
        <f>IF(AND($F284&gt;J$10,$E284&gt;0),$D284/$E284,IF(J$10=$F284,$D284-SUM($G284:I284),0))</f>
        <v>2.2827582660127494</v>
      </c>
      <c r="K284" s="10">
        <f>IF(AND($F284&gt;K$10,$E284&gt;0),$D284/$E284,IF(K$10=$F284,$D284-SUM($G284:J284),0))</f>
        <v>2.2827582660127494</v>
      </c>
      <c r="L284" s="10">
        <f>IF(AND($F284&gt;L$10,$E284&gt;0),$D284/$E284,IF(L$10=$F284,$D284-SUM($G284:K284),0))</f>
        <v>2.2827582660127494</v>
      </c>
      <c r="M284" s="10">
        <f>IF(AND($F284&gt;M$10,$E284&gt;0),$D284/$E284,IF(M$10=$F284,$D284-SUM($G284:L284),0))</f>
        <v>2.2827582660127494</v>
      </c>
      <c r="N284" s="2"/>
      <c r="O284" s="10">
        <f>I284*PRODUCT($O$17:O$17)</f>
        <v>2.3033030904068639</v>
      </c>
      <c r="P284" s="10">
        <f>J284*PRODUCT($O$17:P$17)</f>
        <v>2.3240328182205254</v>
      </c>
      <c r="Q284" s="10">
        <f>K284*PRODUCT($O$17:Q$17)</f>
        <v>2.34494911358451</v>
      </c>
      <c r="R284" s="10">
        <f>L284*PRODUCT($O$17:R$17)</f>
        <v>2.3660536556067702</v>
      </c>
      <c r="S284" s="10">
        <f>M284*PRODUCT($O$17:S$17)</f>
        <v>2.3873481385072308</v>
      </c>
      <c r="T284" s="2"/>
      <c r="U284" s="10">
        <f t="shared" si="28"/>
        <v>31.094591720492666</v>
      </c>
      <c r="V284" s="10">
        <f t="shared" si="30"/>
        <v>29.050410227756569</v>
      </c>
      <c r="W284" s="10">
        <f t="shared" si="30"/>
        <v>26.966914806221865</v>
      </c>
      <c r="X284" s="10">
        <f t="shared" si="30"/>
        <v>24.843563383871089</v>
      </c>
      <c r="Y284" s="10">
        <f t="shared" si="30"/>
        <v>22.679807315818696</v>
      </c>
    </row>
    <row r="285" spans="1:25" s="5" customFormat="1" x14ac:dyDescent="0.2">
      <c r="A285" s="2"/>
      <c r="B285" s="29">
        <f>'3) Input geactiveerde inflatie'!B272</f>
        <v>260</v>
      </c>
      <c r="C285" s="29">
        <f>'3) Input geactiveerde inflatie'!D272</f>
        <v>69768.358191601699</v>
      </c>
      <c r="D285" s="10">
        <f t="shared" si="29"/>
        <v>34884.17909580085</v>
      </c>
      <c r="E285" s="39">
        <f>'3) Input geactiveerde inflatie'!E272</f>
        <v>45.5</v>
      </c>
      <c r="F285" s="51">
        <f>'3) Input geactiveerde inflatie'!F272</f>
        <v>2067</v>
      </c>
      <c r="G285" s="2"/>
      <c r="H285" s="53"/>
      <c r="I285" s="10">
        <f>IF(AND($F285&gt;I$10,$E285&gt;0),$D285/$E285,IF(I$10=$F285,$D285-SUM($G285:G285),0))</f>
        <v>766.68525485276598</v>
      </c>
      <c r="J285" s="10">
        <f>IF(AND($F285&gt;J$10,$E285&gt;0),$D285/$E285,IF(J$10=$F285,$D285-SUM($G285:I285),0))</f>
        <v>766.68525485276598</v>
      </c>
      <c r="K285" s="10">
        <f>IF(AND($F285&gt;K$10,$E285&gt;0),$D285/$E285,IF(K$10=$F285,$D285-SUM($G285:J285),0))</f>
        <v>766.68525485276598</v>
      </c>
      <c r="L285" s="10">
        <f>IF(AND($F285&gt;L$10,$E285&gt;0),$D285/$E285,IF(L$10=$F285,$D285-SUM($G285:K285),0))</f>
        <v>766.68525485276598</v>
      </c>
      <c r="M285" s="10">
        <f>IF(AND($F285&gt;M$10,$E285&gt;0),$D285/$E285,IF(M$10=$F285,$D285-SUM($G285:L285),0))</f>
        <v>766.68525485276598</v>
      </c>
      <c r="N285" s="2"/>
      <c r="O285" s="10">
        <f>I285*PRODUCT($O$17:O$17)</f>
        <v>773.58542214644081</v>
      </c>
      <c r="P285" s="10">
        <f>J285*PRODUCT($O$17:P$17)</f>
        <v>780.54769094575863</v>
      </c>
      <c r="Q285" s="10">
        <f>K285*PRODUCT($O$17:Q$17)</f>
        <v>787.57262016427035</v>
      </c>
      <c r="R285" s="10">
        <f>L285*PRODUCT($O$17:R$17)</f>
        <v>794.66077374574866</v>
      </c>
      <c r="S285" s="10">
        <f>M285*PRODUCT($O$17:S$17)</f>
        <v>801.81272070946034</v>
      </c>
      <c r="T285" s="2"/>
      <c r="U285" s="10">
        <f t="shared" si="28"/>
        <v>34424.551285516616</v>
      </c>
      <c r="V285" s="10">
        <f t="shared" si="30"/>
        <v>33953.824556140506</v>
      </c>
      <c r="W285" s="10">
        <f t="shared" si="30"/>
        <v>33471.836356981497</v>
      </c>
      <c r="X285" s="10">
        <f t="shared" si="30"/>
        <v>32978.422110448584</v>
      </c>
      <c r="Y285" s="10">
        <f t="shared" si="30"/>
        <v>32473.415188733161</v>
      </c>
    </row>
    <row r="286" spans="1:25" s="5" customFormat="1" x14ac:dyDescent="0.2">
      <c r="A286" s="2"/>
      <c r="B286" s="29">
        <f>'3) Input geactiveerde inflatie'!B273</f>
        <v>261</v>
      </c>
      <c r="C286" s="29">
        <f>'3) Input geactiveerde inflatie'!D273</f>
        <v>17724.613730332756</v>
      </c>
      <c r="D286" s="10">
        <f t="shared" si="29"/>
        <v>8862.306865166378</v>
      </c>
      <c r="E286" s="39">
        <f>'3) Input geactiveerde inflatie'!E273</f>
        <v>35.5</v>
      </c>
      <c r="F286" s="51">
        <f>'3) Input geactiveerde inflatie'!F273</f>
        <v>2057</v>
      </c>
      <c r="G286" s="2"/>
      <c r="H286" s="53"/>
      <c r="I286" s="10">
        <f>IF(AND($F286&gt;I$10,$E286&gt;0),$D286/$E286,IF(I$10=$F286,$D286-SUM($G286:G286),0))</f>
        <v>249.64244690609516</v>
      </c>
      <c r="J286" s="10">
        <f>IF(AND($F286&gt;J$10,$E286&gt;0),$D286/$E286,IF(J$10=$F286,$D286-SUM($G286:I286),0))</f>
        <v>249.64244690609516</v>
      </c>
      <c r="K286" s="10">
        <f>IF(AND($F286&gt;K$10,$E286&gt;0),$D286/$E286,IF(K$10=$F286,$D286-SUM($G286:J286),0))</f>
        <v>249.64244690609516</v>
      </c>
      <c r="L286" s="10">
        <f>IF(AND($F286&gt;L$10,$E286&gt;0),$D286/$E286,IF(L$10=$F286,$D286-SUM($G286:K286),0))</f>
        <v>249.64244690609516</v>
      </c>
      <c r="M286" s="10">
        <f>IF(AND($F286&gt;M$10,$E286&gt;0),$D286/$E286,IF(M$10=$F286,$D286-SUM($G286:L286),0))</f>
        <v>249.64244690609516</v>
      </c>
      <c r="N286" s="2"/>
      <c r="O286" s="10">
        <f>I286*PRODUCT($O$17:O$17)</f>
        <v>251.88922892824999</v>
      </c>
      <c r="P286" s="10">
        <f>J286*PRODUCT($O$17:P$17)</f>
        <v>254.15623198860422</v>
      </c>
      <c r="Q286" s="10">
        <f>K286*PRODUCT($O$17:Q$17)</f>
        <v>256.4436380765016</v>
      </c>
      <c r="R286" s="10">
        <f>L286*PRODUCT($O$17:R$17)</f>
        <v>258.7516308191901</v>
      </c>
      <c r="S286" s="10">
        <f>M286*PRODUCT($O$17:S$17)</f>
        <v>261.0803954965628</v>
      </c>
      <c r="T286" s="2"/>
      <c r="U286" s="10">
        <f t="shared" si="28"/>
        <v>8690.1783980246237</v>
      </c>
      <c r="V286" s="10">
        <f t="shared" si="30"/>
        <v>8514.233771618241</v>
      </c>
      <c r="W286" s="10">
        <f t="shared" si="30"/>
        <v>8334.418237486303</v>
      </c>
      <c r="X286" s="10">
        <f t="shared" si="30"/>
        <v>8150.6763708044891</v>
      </c>
      <c r="Y286" s="10">
        <f t="shared" si="30"/>
        <v>7962.9520626451649</v>
      </c>
    </row>
    <row r="287" spans="1:25" s="5" customFormat="1" x14ac:dyDescent="0.2">
      <c r="A287" s="2"/>
      <c r="B287" s="29">
        <f>'3) Input geactiveerde inflatie'!B274</f>
        <v>262</v>
      </c>
      <c r="C287" s="29">
        <f>'3) Input geactiveerde inflatie'!D274</f>
        <v>-51.193626740473519</v>
      </c>
      <c r="D287" s="10">
        <f t="shared" si="29"/>
        <v>-25.59681337023676</v>
      </c>
      <c r="E287" s="39">
        <f>'3) Input geactiveerde inflatie'!E274</f>
        <v>25.5</v>
      </c>
      <c r="F287" s="51">
        <f>'3) Input geactiveerde inflatie'!F274</f>
        <v>2047</v>
      </c>
      <c r="G287" s="2"/>
      <c r="H287" s="53"/>
      <c r="I287" s="10">
        <f>IF(AND($F287&gt;I$10,$E287&gt;0),$D287/$E287,IF(I$10=$F287,$D287-SUM($G287:G287),0))</f>
        <v>-1.0037966027543828</v>
      </c>
      <c r="J287" s="10">
        <f>IF(AND($F287&gt;J$10,$E287&gt;0),$D287/$E287,IF(J$10=$F287,$D287-SUM($G287:I287),0))</f>
        <v>-1.0037966027543828</v>
      </c>
      <c r="K287" s="10">
        <f>IF(AND($F287&gt;K$10,$E287&gt;0),$D287/$E287,IF(K$10=$F287,$D287-SUM($G287:J287),0))</f>
        <v>-1.0037966027543828</v>
      </c>
      <c r="L287" s="10">
        <f>IF(AND($F287&gt;L$10,$E287&gt;0),$D287/$E287,IF(L$10=$F287,$D287-SUM($G287:K287),0))</f>
        <v>-1.0037966027543828</v>
      </c>
      <c r="M287" s="10">
        <f>IF(AND($F287&gt;M$10,$E287&gt;0),$D287/$E287,IF(M$10=$F287,$D287-SUM($G287:L287),0))</f>
        <v>-1.0037966027543828</v>
      </c>
      <c r="N287" s="2"/>
      <c r="O287" s="10">
        <f>I287*PRODUCT($O$17:O$17)</f>
        <v>-1.0128307721791721</v>
      </c>
      <c r="P287" s="10">
        <f>J287*PRODUCT($O$17:P$17)</f>
        <v>-1.0219462491287845</v>
      </c>
      <c r="Q287" s="10">
        <f>K287*PRODUCT($O$17:Q$17)</f>
        <v>-1.0311437653709434</v>
      </c>
      <c r="R287" s="10">
        <f>L287*PRODUCT($O$17:R$17)</f>
        <v>-1.0404240592592817</v>
      </c>
      <c r="S287" s="10">
        <f>M287*PRODUCT($O$17:S$17)</f>
        <v>-1.0497878757926153</v>
      </c>
      <c r="T287" s="2"/>
      <c r="U287" s="10">
        <f t="shared" si="28"/>
        <v>-24.814353918389717</v>
      </c>
      <c r="V287" s="10">
        <f t="shared" si="30"/>
        <v>-24.015736854526438</v>
      </c>
      <c r="W287" s="10">
        <f t="shared" si="30"/>
        <v>-23.200734720846231</v>
      </c>
      <c r="X287" s="10">
        <f t="shared" si="30"/>
        <v>-22.369117274074561</v>
      </c>
      <c r="Y287" s="10">
        <f t="shared" si="30"/>
        <v>-21.520651453748616</v>
      </c>
    </row>
    <row r="288" spans="1:25" s="5" customFormat="1" x14ac:dyDescent="0.2">
      <c r="A288" s="2"/>
      <c r="B288" s="29">
        <f>'3) Input geactiveerde inflatie'!B275</f>
        <v>263</v>
      </c>
      <c r="C288" s="29">
        <f>'3) Input geactiveerde inflatie'!D275</f>
        <v>2010.8757191511068</v>
      </c>
      <c r="D288" s="10">
        <f t="shared" si="29"/>
        <v>1005.4378595755534</v>
      </c>
      <c r="E288" s="39">
        <f>'3) Input geactiveerde inflatie'!E275</f>
        <v>20.5</v>
      </c>
      <c r="F288" s="51">
        <f>'3) Input geactiveerde inflatie'!F275</f>
        <v>2042</v>
      </c>
      <c r="G288" s="2"/>
      <c r="H288" s="53"/>
      <c r="I288" s="10">
        <f>IF(AND($F288&gt;I$10,$E288&gt;0),$D288/$E288,IF(I$10=$F288,$D288-SUM($G288:G288),0))</f>
        <v>49.04574924758797</v>
      </c>
      <c r="J288" s="10">
        <f>IF(AND($F288&gt;J$10,$E288&gt;0),$D288/$E288,IF(J$10=$F288,$D288-SUM($G288:I288),0))</f>
        <v>49.04574924758797</v>
      </c>
      <c r="K288" s="10">
        <f>IF(AND($F288&gt;K$10,$E288&gt;0),$D288/$E288,IF(K$10=$F288,$D288-SUM($G288:J288),0))</f>
        <v>49.04574924758797</v>
      </c>
      <c r="L288" s="10">
        <f>IF(AND($F288&gt;L$10,$E288&gt;0),$D288/$E288,IF(L$10=$F288,$D288-SUM($G288:K288),0))</f>
        <v>49.04574924758797</v>
      </c>
      <c r="M288" s="10">
        <f>IF(AND($F288&gt;M$10,$E288&gt;0),$D288/$E288,IF(M$10=$F288,$D288-SUM($G288:L288),0))</f>
        <v>49.04574924758797</v>
      </c>
      <c r="N288" s="2"/>
      <c r="O288" s="10">
        <f>I288*PRODUCT($O$17:O$17)</f>
        <v>49.487160990816257</v>
      </c>
      <c r="P288" s="10">
        <f>J288*PRODUCT($O$17:P$17)</f>
        <v>49.932545439733602</v>
      </c>
      <c r="Q288" s="10">
        <f>K288*PRODUCT($O$17:Q$17)</f>
        <v>50.381938348691193</v>
      </c>
      <c r="R288" s="10">
        <f>L288*PRODUCT($O$17:R$17)</f>
        <v>50.835375793829407</v>
      </c>
      <c r="S288" s="10">
        <f>M288*PRODUCT($O$17:S$17)</f>
        <v>51.292894175973863</v>
      </c>
      <c r="T288" s="2"/>
      <c r="U288" s="10">
        <f t="shared" si="28"/>
        <v>964.99963932091703</v>
      </c>
      <c r="V288" s="10">
        <f t="shared" si="30"/>
        <v>923.75209063507157</v>
      </c>
      <c r="W288" s="10">
        <f t="shared" si="30"/>
        <v>881.68392110209595</v>
      </c>
      <c r="X288" s="10">
        <f t="shared" si="30"/>
        <v>838.78370059818531</v>
      </c>
      <c r="Y288" s="10">
        <f t="shared" si="30"/>
        <v>795.03985972759506</v>
      </c>
    </row>
    <row r="289" spans="1:25" s="5" customFormat="1" x14ac:dyDescent="0.2">
      <c r="A289" s="2"/>
      <c r="B289" s="29">
        <f>'3) Input geactiveerde inflatie'!B276</f>
        <v>264</v>
      </c>
      <c r="C289" s="29">
        <f>'3) Input geactiveerde inflatie'!D276</f>
        <v>260.58966050906247</v>
      </c>
      <c r="D289" s="10">
        <f t="shared" si="29"/>
        <v>130.29483025453123</v>
      </c>
      <c r="E289" s="39">
        <f>'3) Input geactiveerde inflatie'!E276</f>
        <v>15.5</v>
      </c>
      <c r="F289" s="51">
        <f>'3) Input geactiveerde inflatie'!F276</f>
        <v>2037</v>
      </c>
      <c r="G289" s="2"/>
      <c r="H289" s="53"/>
      <c r="I289" s="10">
        <f>IF(AND($F289&gt;I$10,$E289&gt;0),$D289/$E289,IF(I$10=$F289,$D289-SUM($G289:G289),0))</f>
        <v>8.4061180809374996</v>
      </c>
      <c r="J289" s="10">
        <f>IF(AND($F289&gt;J$10,$E289&gt;0),$D289/$E289,IF(J$10=$F289,$D289-SUM($G289:I289),0))</f>
        <v>8.4061180809374996</v>
      </c>
      <c r="K289" s="10">
        <f>IF(AND($F289&gt;K$10,$E289&gt;0),$D289/$E289,IF(K$10=$F289,$D289-SUM($G289:J289),0))</f>
        <v>8.4061180809374996</v>
      </c>
      <c r="L289" s="10">
        <f>IF(AND($F289&gt;L$10,$E289&gt;0),$D289/$E289,IF(L$10=$F289,$D289-SUM($G289:K289),0))</f>
        <v>8.4061180809374996</v>
      </c>
      <c r="M289" s="10">
        <f>IF(AND($F289&gt;M$10,$E289&gt;0),$D289/$E289,IF(M$10=$F289,$D289-SUM($G289:L289),0))</f>
        <v>8.4061180809374996</v>
      </c>
      <c r="N289" s="2"/>
      <c r="O289" s="10">
        <f>I289*PRODUCT($O$17:O$17)</f>
        <v>8.4817731436659365</v>
      </c>
      <c r="P289" s="10">
        <f>J289*PRODUCT($O$17:P$17)</f>
        <v>8.5581091019589284</v>
      </c>
      <c r="Q289" s="10">
        <f>K289*PRODUCT($O$17:Q$17)</f>
        <v>8.6351320838765577</v>
      </c>
      <c r="R289" s="10">
        <f>L289*PRODUCT($O$17:R$17)</f>
        <v>8.7128482726314456</v>
      </c>
      <c r="S289" s="10">
        <f>M289*PRODUCT($O$17:S$17)</f>
        <v>8.7912639070851277</v>
      </c>
      <c r="T289" s="2"/>
      <c r="U289" s="10">
        <f t="shared" si="28"/>
        <v>122.98571058315606</v>
      </c>
      <c r="V289" s="10">
        <f t="shared" si="30"/>
        <v>115.53447287644552</v>
      </c>
      <c r="W289" s="10">
        <f t="shared" si="30"/>
        <v>107.93915104845696</v>
      </c>
      <c r="X289" s="10">
        <f t="shared" si="30"/>
        <v>100.19775513526162</v>
      </c>
      <c r="Y289" s="10">
        <f t="shared" si="30"/>
        <v>92.308271024393832</v>
      </c>
    </row>
    <row r="290" spans="1:25" s="5" customFormat="1" x14ac:dyDescent="0.2">
      <c r="A290" s="2"/>
      <c r="B290" s="29">
        <f>'3) Input geactiveerde inflatie'!B277</f>
        <v>265</v>
      </c>
      <c r="C290" s="29">
        <f>'3) Input geactiveerde inflatie'!D277</f>
        <v>464639852.47667837</v>
      </c>
      <c r="D290" s="10">
        <f t="shared" si="29"/>
        <v>232319926.23833919</v>
      </c>
      <c r="E290" s="39">
        <f>'3) Input geactiveerde inflatie'!E277</f>
        <v>10.75765105919595</v>
      </c>
      <c r="F290" s="51">
        <f>'3) Input geactiveerde inflatie'!F277</f>
        <v>2032</v>
      </c>
      <c r="G290" s="2"/>
      <c r="H290" s="53"/>
      <c r="I290" s="10">
        <f>IF(AND($F290&gt;I$10,$E290&gt;0),$D290/$E290,IF(I$10=$F290,$D290-SUM($G290:G290),0))</f>
        <v>21595785.63758539</v>
      </c>
      <c r="J290" s="10">
        <f>IF(AND($F290&gt;J$10,$E290&gt;0),$D290/$E290,IF(J$10=$F290,$D290-SUM($G290:I290),0))</f>
        <v>21595785.63758539</v>
      </c>
      <c r="K290" s="10">
        <f>IF(AND($F290&gt;K$10,$E290&gt;0),$D290/$E290,IF(K$10=$F290,$D290-SUM($G290:J290),0))</f>
        <v>21595785.63758539</v>
      </c>
      <c r="L290" s="10">
        <f>IF(AND($F290&gt;L$10,$E290&gt;0),$D290/$E290,IF(L$10=$F290,$D290-SUM($G290:K290),0))</f>
        <v>21595785.63758539</v>
      </c>
      <c r="M290" s="10">
        <f>IF(AND($F290&gt;M$10,$E290&gt;0),$D290/$E290,IF(M$10=$F290,$D290-SUM($G290:L290),0))</f>
        <v>21595785.63758539</v>
      </c>
      <c r="N290" s="2"/>
      <c r="O290" s="10">
        <f>I290*PRODUCT($O$17:O$17)</f>
        <v>21790147.708323658</v>
      </c>
      <c r="P290" s="10">
        <f>J290*PRODUCT($O$17:P$17)</f>
        <v>21986259.037698567</v>
      </c>
      <c r="Q290" s="10">
        <f>K290*PRODUCT($O$17:Q$17)</f>
        <v>22184135.369037852</v>
      </c>
      <c r="R290" s="10">
        <f>L290*PRODUCT($O$17:R$17)</f>
        <v>22383792.587359186</v>
      </c>
      <c r="S290" s="10">
        <f>M290*PRODUCT($O$17:S$17)</f>
        <v>22585246.72064542</v>
      </c>
      <c r="T290" s="2"/>
      <c r="U290" s="10">
        <f t="shared" si="28"/>
        <v>212620657.86616057</v>
      </c>
      <c r="V290" s="10">
        <f t="shared" si="30"/>
        <v>192547984.74925742</v>
      </c>
      <c r="W290" s="10">
        <f t="shared" si="30"/>
        <v>172096781.24296284</v>
      </c>
      <c r="X290" s="10">
        <f t="shared" si="30"/>
        <v>151261859.68679029</v>
      </c>
      <c r="Y290" s="10">
        <f t="shared" si="30"/>
        <v>130037969.70332596</v>
      </c>
    </row>
    <row r="291" spans="1:25" s="5" customFormat="1" x14ac:dyDescent="0.2">
      <c r="A291" s="2"/>
      <c r="B291" s="29">
        <f>'3) Input geactiveerde inflatie'!B278</f>
        <v>266</v>
      </c>
      <c r="C291" s="29">
        <f>'3) Input geactiveerde inflatie'!D278</f>
        <v>18091176.102966346</v>
      </c>
      <c r="D291" s="10">
        <f t="shared" si="29"/>
        <v>9045588.0514831729</v>
      </c>
      <c r="E291" s="39">
        <f>'3) Input geactiveerde inflatie'!E278</f>
        <v>29.5</v>
      </c>
      <c r="F291" s="51">
        <f>'3) Input geactiveerde inflatie'!F278</f>
        <v>2051</v>
      </c>
      <c r="G291" s="2"/>
      <c r="H291" s="53"/>
      <c r="I291" s="10">
        <f>IF(AND($F291&gt;I$10,$E291&gt;0),$D291/$E291,IF(I$10=$F291,$D291-SUM($G291:G291),0))</f>
        <v>306630.10344010754</v>
      </c>
      <c r="J291" s="10">
        <f>IF(AND($F291&gt;J$10,$E291&gt;0),$D291/$E291,IF(J$10=$F291,$D291-SUM($G291:I291),0))</f>
        <v>306630.10344010754</v>
      </c>
      <c r="K291" s="10">
        <f>IF(AND($F291&gt;K$10,$E291&gt;0),$D291/$E291,IF(K$10=$F291,$D291-SUM($G291:J291),0))</f>
        <v>306630.10344010754</v>
      </c>
      <c r="L291" s="10">
        <f>IF(AND($F291&gt;L$10,$E291&gt;0),$D291/$E291,IF(L$10=$F291,$D291-SUM($G291:K291),0))</f>
        <v>306630.10344010754</v>
      </c>
      <c r="M291" s="10">
        <f>IF(AND($F291&gt;M$10,$E291&gt;0),$D291/$E291,IF(M$10=$F291,$D291-SUM($G291:L291),0))</f>
        <v>306630.10344010754</v>
      </c>
      <c r="N291" s="2"/>
      <c r="O291" s="10">
        <f>I291*PRODUCT($O$17:O$17)</f>
        <v>309389.77437106846</v>
      </c>
      <c r="P291" s="10">
        <f>J291*PRODUCT($O$17:P$17)</f>
        <v>312174.28234040807</v>
      </c>
      <c r="Q291" s="10">
        <f>K291*PRODUCT($O$17:Q$17)</f>
        <v>314983.85088147171</v>
      </c>
      <c r="R291" s="10">
        <f>L291*PRODUCT($O$17:R$17)</f>
        <v>317818.70553940488</v>
      </c>
      <c r="S291" s="10">
        <f>M291*PRODUCT($O$17:S$17)</f>
        <v>320679.07388925948</v>
      </c>
      <c r="T291" s="2"/>
      <c r="U291" s="10">
        <f t="shared" si="28"/>
        <v>8817608.5695754513</v>
      </c>
      <c r="V291" s="10">
        <f t="shared" si="30"/>
        <v>8584792.7643612213</v>
      </c>
      <c r="W291" s="10">
        <f t="shared" si="30"/>
        <v>8347072.0483590001</v>
      </c>
      <c r="X291" s="10">
        <f t="shared" si="30"/>
        <v>8104376.9912548251</v>
      </c>
      <c r="Y291" s="10">
        <f t="shared" si="30"/>
        <v>7856637.3102868581</v>
      </c>
    </row>
    <row r="292" spans="1:25" s="5" customFormat="1" x14ac:dyDescent="0.2">
      <c r="A292" s="2"/>
      <c r="B292" s="29">
        <f>'3) Input geactiveerde inflatie'!B279</f>
        <v>267</v>
      </c>
      <c r="C292" s="29">
        <f>'3) Input geactiveerde inflatie'!D279</f>
        <v>1956531.8635709062</v>
      </c>
      <c r="D292" s="10">
        <f t="shared" si="29"/>
        <v>978265.93178545311</v>
      </c>
      <c r="E292" s="39">
        <f>'3) Input geactiveerde inflatie'!E279</f>
        <v>19.5</v>
      </c>
      <c r="F292" s="51">
        <f>'3) Input geactiveerde inflatie'!F279</f>
        <v>2041</v>
      </c>
      <c r="G292" s="2"/>
      <c r="H292" s="53"/>
      <c r="I292" s="10">
        <f>IF(AND($F292&gt;I$10,$E292&gt;0),$D292/$E292,IF(I$10=$F292,$D292-SUM($G292:G292),0))</f>
        <v>50167.48368130529</v>
      </c>
      <c r="J292" s="10">
        <f>IF(AND($F292&gt;J$10,$E292&gt;0),$D292/$E292,IF(J$10=$F292,$D292-SUM($G292:I292),0))</f>
        <v>50167.48368130529</v>
      </c>
      <c r="K292" s="10">
        <f>IF(AND($F292&gt;K$10,$E292&gt;0),$D292/$E292,IF(K$10=$F292,$D292-SUM($G292:J292),0))</f>
        <v>50167.48368130529</v>
      </c>
      <c r="L292" s="10">
        <f>IF(AND($F292&gt;L$10,$E292&gt;0),$D292/$E292,IF(L$10=$F292,$D292-SUM($G292:K292),0))</f>
        <v>50167.48368130529</v>
      </c>
      <c r="M292" s="10">
        <f>IF(AND($F292&gt;M$10,$E292&gt;0),$D292/$E292,IF(M$10=$F292,$D292-SUM($G292:L292),0))</f>
        <v>50167.48368130529</v>
      </c>
      <c r="N292" s="2"/>
      <c r="O292" s="10">
        <f>I292*PRODUCT($O$17:O$17)</f>
        <v>50618.991034437029</v>
      </c>
      <c r="P292" s="10">
        <f>J292*PRODUCT($O$17:P$17)</f>
        <v>51074.561953746961</v>
      </c>
      <c r="Q292" s="10">
        <f>K292*PRODUCT($O$17:Q$17)</f>
        <v>51534.233011330674</v>
      </c>
      <c r="R292" s="10">
        <f>L292*PRODUCT($O$17:R$17)</f>
        <v>51998.041108432641</v>
      </c>
      <c r="S292" s="10">
        <f>M292*PRODUCT($O$17:S$17)</f>
        <v>52466.023478408533</v>
      </c>
      <c r="T292" s="2"/>
      <c r="U292" s="10">
        <f t="shared" si="28"/>
        <v>936451.33413708513</v>
      </c>
      <c r="V292" s="10">
        <f t="shared" si="30"/>
        <v>893804.8341905718</v>
      </c>
      <c r="W292" s="10">
        <f t="shared" si="30"/>
        <v>850314.84468695614</v>
      </c>
      <c r="X292" s="10">
        <f t="shared" si="30"/>
        <v>805969.63718070602</v>
      </c>
      <c r="Y292" s="10">
        <f t="shared" si="30"/>
        <v>760757.34043692367</v>
      </c>
    </row>
    <row r="293" spans="1:25" s="5" customFormat="1" x14ac:dyDescent="0.2">
      <c r="A293" s="2"/>
      <c r="B293" s="29">
        <f>'3) Input geactiveerde inflatie'!B280</f>
        <v>268</v>
      </c>
      <c r="C293" s="29">
        <f>'3) Input geactiveerde inflatie'!D280</f>
        <v>-6.5917905478401857E-9</v>
      </c>
      <c r="D293" s="10">
        <f t="shared" si="29"/>
        <v>-3.2958952739200929E-9</v>
      </c>
      <c r="E293" s="39">
        <f>'3) Input geactiveerde inflatie'!E280</f>
        <v>0</v>
      </c>
      <c r="F293" s="51">
        <f>'3) Input geactiveerde inflatie'!F280</f>
        <v>2011</v>
      </c>
      <c r="G293" s="2"/>
      <c r="H293" s="53"/>
      <c r="I293" s="10">
        <f>IF(AND($F293&gt;I$10,$E293&gt;0),$D293/$E293,IF(I$10=$F293,$D293-SUM($G293:G293),0))</f>
        <v>0</v>
      </c>
      <c r="J293" s="10">
        <f>IF(AND($F293&gt;J$10,$E293&gt;0),$D293/$E293,IF(J$10=$F293,$D293-SUM($G293:I293),0))</f>
        <v>0</v>
      </c>
      <c r="K293" s="10">
        <f>IF(AND($F293&gt;K$10,$E293&gt;0),$D293/$E293,IF(K$10=$F293,$D293-SUM($G293:J293),0))</f>
        <v>0</v>
      </c>
      <c r="L293" s="10">
        <f>IF(AND($F293&gt;L$10,$E293&gt;0),$D293/$E293,IF(L$10=$F293,$D293-SUM($G293:K293),0))</f>
        <v>0</v>
      </c>
      <c r="M293" s="10">
        <f>IF(AND($F293&gt;M$10,$E293&gt;0),$D293/$E293,IF(M$10=$F293,$D293-SUM($G293:L293),0))</f>
        <v>0</v>
      </c>
      <c r="N293" s="2"/>
      <c r="O293" s="10">
        <f>I293*PRODUCT($O$17:O$17)</f>
        <v>0</v>
      </c>
      <c r="P293" s="10">
        <f>J293*PRODUCT($O$17:P$17)</f>
        <v>0</v>
      </c>
      <c r="Q293" s="10">
        <f>K293*PRODUCT($O$17:Q$17)</f>
        <v>0</v>
      </c>
      <c r="R293" s="10">
        <f>L293*PRODUCT($O$17:R$17)</f>
        <v>0</v>
      </c>
      <c r="S293" s="10">
        <f>M293*PRODUCT($O$17:S$17)</f>
        <v>0</v>
      </c>
      <c r="T293" s="2"/>
      <c r="U293" s="10">
        <f t="shared" si="28"/>
        <v>-3.3255583313853733E-9</v>
      </c>
      <c r="V293" s="10">
        <f t="shared" si="30"/>
        <v>-3.3554883563678413E-9</v>
      </c>
      <c r="W293" s="10">
        <f t="shared" si="30"/>
        <v>-3.3856877515751515E-9</v>
      </c>
      <c r="X293" s="10">
        <f t="shared" si="30"/>
        <v>-3.4161589413393276E-9</v>
      </c>
      <c r="Y293" s="10">
        <f t="shared" si="30"/>
        <v>-3.4469043718113812E-9</v>
      </c>
    </row>
    <row r="294" spans="1:25" s="5" customFormat="1" x14ac:dyDescent="0.2">
      <c r="A294" s="2"/>
      <c r="B294" s="29">
        <f>'3) Input geactiveerde inflatie'!B281</f>
        <v>269</v>
      </c>
      <c r="C294" s="29">
        <f>'3) Input geactiveerde inflatie'!D281</f>
        <v>340528.3319847004</v>
      </c>
      <c r="D294" s="10">
        <f t="shared" si="29"/>
        <v>170264.1659923502</v>
      </c>
      <c r="E294" s="39">
        <f>'3) Input geactiveerde inflatie'!E281</f>
        <v>0</v>
      </c>
      <c r="F294" s="51">
        <f>'3) Input geactiveerde inflatie'!F281</f>
        <v>2011</v>
      </c>
      <c r="G294" s="2"/>
      <c r="H294" s="53"/>
      <c r="I294" s="10">
        <f>IF(AND($F294&gt;I$10,$E294&gt;0),$D294/$E294,IF(I$10=$F294,$D294-SUM($G294:G294),0))</f>
        <v>0</v>
      </c>
      <c r="J294" s="10">
        <f>IF(AND($F294&gt;J$10,$E294&gt;0),$D294/$E294,IF(J$10=$F294,$D294-SUM($G294:I294),0))</f>
        <v>0</v>
      </c>
      <c r="K294" s="10">
        <f>IF(AND($F294&gt;K$10,$E294&gt;0),$D294/$E294,IF(K$10=$F294,$D294-SUM($G294:J294),0))</f>
        <v>0</v>
      </c>
      <c r="L294" s="10">
        <f>IF(AND($F294&gt;L$10,$E294&gt;0),$D294/$E294,IF(L$10=$F294,$D294-SUM($G294:K294),0))</f>
        <v>0</v>
      </c>
      <c r="M294" s="10">
        <f>IF(AND($F294&gt;M$10,$E294&gt;0),$D294/$E294,IF(M$10=$F294,$D294-SUM($G294:L294),0))</f>
        <v>0</v>
      </c>
      <c r="N294" s="2"/>
      <c r="O294" s="10">
        <f>I294*PRODUCT($O$17:O$17)</f>
        <v>0</v>
      </c>
      <c r="P294" s="10">
        <f>J294*PRODUCT($O$17:P$17)</f>
        <v>0</v>
      </c>
      <c r="Q294" s="10">
        <f>K294*PRODUCT($O$17:Q$17)</f>
        <v>0</v>
      </c>
      <c r="R294" s="10">
        <f>L294*PRODUCT($O$17:R$17)</f>
        <v>0</v>
      </c>
      <c r="S294" s="10">
        <f>M294*PRODUCT($O$17:S$17)</f>
        <v>0</v>
      </c>
      <c r="T294" s="2"/>
      <c r="U294" s="10">
        <f t="shared" si="28"/>
        <v>171796.54348628133</v>
      </c>
      <c r="V294" s="10">
        <f t="shared" si="30"/>
        <v>173342.71237765785</v>
      </c>
      <c r="W294" s="10">
        <f t="shared" si="30"/>
        <v>174902.79678905677</v>
      </c>
      <c r="X294" s="10">
        <f t="shared" si="30"/>
        <v>176476.92196015827</v>
      </c>
      <c r="Y294" s="10">
        <f t="shared" si="30"/>
        <v>178065.21425779967</v>
      </c>
    </row>
    <row r="295" spans="1:25" s="5" customFormat="1" x14ac:dyDescent="0.2">
      <c r="A295" s="2"/>
      <c r="B295" s="29">
        <f>'3) Input geactiveerde inflatie'!B282</f>
        <v>270</v>
      </c>
      <c r="C295" s="29">
        <f>'3) Input geactiveerde inflatie'!D282</f>
        <v>10801651.814327843</v>
      </c>
      <c r="D295" s="10">
        <f t="shared" si="29"/>
        <v>5400825.9071639217</v>
      </c>
      <c r="E295" s="39">
        <f>'3) Input geactiveerde inflatie'!E282</f>
        <v>30.5</v>
      </c>
      <c r="F295" s="51">
        <f>'3) Input geactiveerde inflatie'!F282</f>
        <v>2052</v>
      </c>
      <c r="G295" s="2"/>
      <c r="H295" s="53"/>
      <c r="I295" s="10">
        <f>IF(AND($F295&gt;I$10,$E295&gt;0),$D295/$E295,IF(I$10=$F295,$D295-SUM($G295:G295),0))</f>
        <v>177076.25925127612</v>
      </c>
      <c r="J295" s="10">
        <f>IF(AND($F295&gt;J$10,$E295&gt;0),$D295/$E295,IF(J$10=$F295,$D295-SUM($G295:I295),0))</f>
        <v>177076.25925127612</v>
      </c>
      <c r="K295" s="10">
        <f>IF(AND($F295&gt;K$10,$E295&gt;0),$D295/$E295,IF(K$10=$F295,$D295-SUM($G295:J295),0))</f>
        <v>177076.25925127612</v>
      </c>
      <c r="L295" s="10">
        <f>IF(AND($F295&gt;L$10,$E295&gt;0),$D295/$E295,IF(L$10=$F295,$D295-SUM($G295:K295),0))</f>
        <v>177076.25925127612</v>
      </c>
      <c r="M295" s="10">
        <f>IF(AND($F295&gt;M$10,$E295&gt;0),$D295/$E295,IF(M$10=$F295,$D295-SUM($G295:L295),0))</f>
        <v>177076.25925127612</v>
      </c>
      <c r="N295" s="2"/>
      <c r="O295" s="10">
        <f>I295*PRODUCT($O$17:O$17)</f>
        <v>178669.94558453758</v>
      </c>
      <c r="P295" s="10">
        <f>J295*PRODUCT($O$17:P$17)</f>
        <v>180277.9750947984</v>
      </c>
      <c r="Q295" s="10">
        <f>K295*PRODUCT($O$17:Q$17)</f>
        <v>181900.47687065156</v>
      </c>
      <c r="R295" s="10">
        <f>L295*PRODUCT($O$17:R$17)</f>
        <v>183537.58116248739</v>
      </c>
      <c r="S295" s="10">
        <f>M295*PRODUCT($O$17:S$17)</f>
        <v>185189.41939294979</v>
      </c>
      <c r="T295" s="2"/>
      <c r="U295" s="10">
        <f t="shared" si="28"/>
        <v>5270763.3947438588</v>
      </c>
      <c r="V295" s="10">
        <f t="shared" si="30"/>
        <v>5137922.2902017552</v>
      </c>
      <c r="W295" s="10">
        <f t="shared" si="30"/>
        <v>5002263.1139429193</v>
      </c>
      <c r="X295" s="10">
        <f t="shared" si="30"/>
        <v>4863745.9008059176</v>
      </c>
      <c r="Y295" s="10">
        <f t="shared" si="30"/>
        <v>4722330.1945202202</v>
      </c>
    </row>
    <row r="296" spans="1:25" s="5" customFormat="1" x14ac:dyDescent="0.2">
      <c r="A296" s="2"/>
      <c r="B296" s="29">
        <f>'3) Input geactiveerde inflatie'!B283</f>
        <v>271</v>
      </c>
      <c r="C296" s="29">
        <f>'3) Input geactiveerde inflatie'!D283</f>
        <v>1863210.6625925116</v>
      </c>
      <c r="D296" s="10">
        <f t="shared" si="29"/>
        <v>931605.33129625581</v>
      </c>
      <c r="E296" s="39">
        <f>'3) Input geactiveerde inflatie'!E283</f>
        <v>20.5</v>
      </c>
      <c r="F296" s="51">
        <f>'3) Input geactiveerde inflatie'!F283</f>
        <v>2042</v>
      </c>
      <c r="G296" s="2"/>
      <c r="H296" s="53"/>
      <c r="I296" s="10">
        <f>IF(AND($F296&gt;I$10,$E296&gt;0),$D296/$E296,IF(I$10=$F296,$D296-SUM($G296:G296),0))</f>
        <v>45444.162502256382</v>
      </c>
      <c r="J296" s="10">
        <f>IF(AND($F296&gt;J$10,$E296&gt;0),$D296/$E296,IF(J$10=$F296,$D296-SUM($G296:I296),0))</f>
        <v>45444.162502256382</v>
      </c>
      <c r="K296" s="10">
        <f>IF(AND($F296&gt;K$10,$E296&gt;0),$D296/$E296,IF(K$10=$F296,$D296-SUM($G296:J296),0))</f>
        <v>45444.162502256382</v>
      </c>
      <c r="L296" s="10">
        <f>IF(AND($F296&gt;L$10,$E296&gt;0),$D296/$E296,IF(L$10=$F296,$D296-SUM($G296:K296),0))</f>
        <v>45444.162502256382</v>
      </c>
      <c r="M296" s="10">
        <f>IF(AND($F296&gt;M$10,$E296&gt;0),$D296/$E296,IF(M$10=$F296,$D296-SUM($G296:L296),0))</f>
        <v>45444.162502256382</v>
      </c>
      <c r="N296" s="2"/>
      <c r="O296" s="10">
        <f>I296*PRODUCT($O$17:O$17)</f>
        <v>45853.159964776685</v>
      </c>
      <c r="P296" s="10">
        <f>J296*PRODUCT($O$17:P$17)</f>
        <v>46265.838404459668</v>
      </c>
      <c r="Q296" s="10">
        <f>K296*PRODUCT($O$17:Q$17)</f>
        <v>46682.230950099802</v>
      </c>
      <c r="R296" s="10">
        <f>L296*PRODUCT($O$17:R$17)</f>
        <v>47102.37102865069</v>
      </c>
      <c r="S296" s="10">
        <f>M296*PRODUCT($O$17:S$17)</f>
        <v>47526.292367908543</v>
      </c>
      <c r="T296" s="2"/>
      <c r="U296" s="10">
        <f t="shared" si="28"/>
        <v>894136.61931314529</v>
      </c>
      <c r="V296" s="10">
        <f t="shared" si="30"/>
        <v>855918.01048250392</v>
      </c>
      <c r="W296" s="10">
        <f t="shared" si="30"/>
        <v>816939.04162674665</v>
      </c>
      <c r="X296" s="10">
        <f t="shared" si="30"/>
        <v>777189.12197273667</v>
      </c>
      <c r="Y296" s="10">
        <f t="shared" si="30"/>
        <v>736657.53170258272</v>
      </c>
    </row>
    <row r="297" spans="1:25" s="5" customFormat="1" x14ac:dyDescent="0.2">
      <c r="A297" s="2"/>
      <c r="B297" s="29">
        <f>'3) Input geactiveerde inflatie'!B284</f>
        <v>272</v>
      </c>
      <c r="C297" s="29">
        <f>'3) Input geactiveerde inflatie'!D284</f>
        <v>2.6769779677713542E-10</v>
      </c>
      <c r="D297" s="10">
        <f t="shared" si="29"/>
        <v>1.3384889838856771E-10</v>
      </c>
      <c r="E297" s="39">
        <f>'3) Input geactiveerde inflatie'!E284</f>
        <v>0</v>
      </c>
      <c r="F297" s="51">
        <f>'3) Input geactiveerde inflatie'!F284</f>
        <v>2012</v>
      </c>
      <c r="G297" s="2"/>
      <c r="H297" s="53"/>
      <c r="I297" s="10">
        <f>IF(AND($F297&gt;I$10,$E297&gt;0),$D297/$E297,IF(I$10=$F297,$D297-SUM($G297:G297),0))</f>
        <v>0</v>
      </c>
      <c r="J297" s="10">
        <f>IF(AND($F297&gt;J$10,$E297&gt;0),$D297/$E297,IF(J$10=$F297,$D297-SUM($G297:I297),0))</f>
        <v>0</v>
      </c>
      <c r="K297" s="10">
        <f>IF(AND($F297&gt;K$10,$E297&gt;0),$D297/$E297,IF(K$10=$F297,$D297-SUM($G297:J297),0))</f>
        <v>0</v>
      </c>
      <c r="L297" s="10">
        <f>IF(AND($F297&gt;L$10,$E297&gt;0),$D297/$E297,IF(L$10=$F297,$D297-SUM($G297:K297),0))</f>
        <v>0</v>
      </c>
      <c r="M297" s="10">
        <f>IF(AND($F297&gt;M$10,$E297&gt;0),$D297/$E297,IF(M$10=$F297,$D297-SUM($G297:L297),0))</f>
        <v>0</v>
      </c>
      <c r="N297" s="2"/>
      <c r="O297" s="10">
        <f>I297*PRODUCT($O$17:O$17)</f>
        <v>0</v>
      </c>
      <c r="P297" s="10">
        <f>J297*PRODUCT($O$17:P$17)</f>
        <v>0</v>
      </c>
      <c r="Q297" s="10">
        <f>K297*PRODUCT($O$17:Q$17)</f>
        <v>0</v>
      </c>
      <c r="R297" s="10">
        <f>L297*PRODUCT($O$17:R$17)</f>
        <v>0</v>
      </c>
      <c r="S297" s="10">
        <f>M297*PRODUCT($O$17:S$17)</f>
        <v>0</v>
      </c>
      <c r="T297" s="2"/>
      <c r="U297" s="10">
        <f t="shared" si="28"/>
        <v>1.3505353847406481E-10</v>
      </c>
      <c r="V297" s="10">
        <f t="shared" si="30"/>
        <v>1.3626902032033137E-10</v>
      </c>
      <c r="W297" s="10">
        <f t="shared" si="30"/>
        <v>1.3749544150321433E-10</v>
      </c>
      <c r="X297" s="10">
        <f t="shared" si="30"/>
        <v>1.3873290047674323E-10</v>
      </c>
      <c r="Y297" s="10">
        <f t="shared" si="30"/>
        <v>1.3998149658103392E-10</v>
      </c>
    </row>
    <row r="298" spans="1:25" s="5" customFormat="1" x14ac:dyDescent="0.2">
      <c r="A298" s="2"/>
      <c r="B298" s="29">
        <f>'3) Input geactiveerde inflatie'!B285</f>
        <v>273</v>
      </c>
      <c r="C298" s="29">
        <f>'3) Input geactiveerde inflatie'!D285</f>
        <v>119054.39175342489</v>
      </c>
      <c r="D298" s="10">
        <f t="shared" si="29"/>
        <v>59527.195876712445</v>
      </c>
      <c r="E298" s="39">
        <f>'3) Input geactiveerde inflatie'!E285</f>
        <v>0</v>
      </c>
      <c r="F298" s="51">
        <f>'3) Input geactiveerde inflatie'!F285</f>
        <v>2011</v>
      </c>
      <c r="G298" s="2"/>
      <c r="H298" s="53"/>
      <c r="I298" s="10">
        <f>IF(AND($F298&gt;I$10,$E298&gt;0),$D298/$E298,IF(I$10=$F298,$D298-SUM($G298:G298),0))</f>
        <v>0</v>
      </c>
      <c r="J298" s="10">
        <f>IF(AND($F298&gt;J$10,$E298&gt;0),$D298/$E298,IF(J$10=$F298,$D298-SUM($G298:I298),0))</f>
        <v>0</v>
      </c>
      <c r="K298" s="10">
        <f>IF(AND($F298&gt;K$10,$E298&gt;0),$D298/$E298,IF(K$10=$F298,$D298-SUM($G298:J298),0))</f>
        <v>0</v>
      </c>
      <c r="L298" s="10">
        <f>IF(AND($F298&gt;L$10,$E298&gt;0),$D298/$E298,IF(L$10=$F298,$D298-SUM($G298:K298),0))</f>
        <v>0</v>
      </c>
      <c r="M298" s="10">
        <f>IF(AND($F298&gt;M$10,$E298&gt;0),$D298/$E298,IF(M$10=$F298,$D298-SUM($G298:L298),0))</f>
        <v>0</v>
      </c>
      <c r="N298" s="2"/>
      <c r="O298" s="10">
        <f>I298*PRODUCT($O$17:O$17)</f>
        <v>0</v>
      </c>
      <c r="P298" s="10">
        <f>J298*PRODUCT($O$17:P$17)</f>
        <v>0</v>
      </c>
      <c r="Q298" s="10">
        <f>K298*PRODUCT($O$17:Q$17)</f>
        <v>0</v>
      </c>
      <c r="R298" s="10">
        <f>L298*PRODUCT($O$17:R$17)</f>
        <v>0</v>
      </c>
      <c r="S298" s="10">
        <f>M298*PRODUCT($O$17:S$17)</f>
        <v>0</v>
      </c>
      <c r="T298" s="2"/>
      <c r="U298" s="10">
        <f t="shared" si="28"/>
        <v>60062.94063960285</v>
      </c>
      <c r="V298" s="10">
        <f t="shared" si="30"/>
        <v>60603.507105359269</v>
      </c>
      <c r="W298" s="10">
        <f t="shared" si="30"/>
        <v>61148.938669307499</v>
      </c>
      <c r="X298" s="10">
        <f t="shared" si="30"/>
        <v>61699.279117331258</v>
      </c>
      <c r="Y298" s="10">
        <f t="shared" si="30"/>
        <v>62254.572629387236</v>
      </c>
    </row>
    <row r="299" spans="1:25" s="5" customFormat="1" x14ac:dyDescent="0.2">
      <c r="A299" s="2"/>
      <c r="B299" s="29">
        <f>'3) Input geactiveerde inflatie'!B286</f>
        <v>274</v>
      </c>
      <c r="C299" s="29">
        <f>'3) Input geactiveerde inflatie'!D286</f>
        <v>6176378.9792374857</v>
      </c>
      <c r="D299" s="10">
        <f t="shared" si="29"/>
        <v>3088189.4896187428</v>
      </c>
      <c r="E299" s="39">
        <f>'3) Input geactiveerde inflatie'!E286</f>
        <v>31.5</v>
      </c>
      <c r="F299" s="51">
        <f>'3) Input geactiveerde inflatie'!F286</f>
        <v>2053</v>
      </c>
      <c r="G299" s="2"/>
      <c r="H299" s="53"/>
      <c r="I299" s="10">
        <f>IF(AND($F299&gt;I$10,$E299&gt;0),$D299/$E299,IF(I$10=$F299,$D299-SUM($G299:G299),0))</f>
        <v>98037.761575198179</v>
      </c>
      <c r="J299" s="10">
        <f>IF(AND($F299&gt;J$10,$E299&gt;0),$D299/$E299,IF(J$10=$F299,$D299-SUM($G299:I299),0))</f>
        <v>98037.761575198179</v>
      </c>
      <c r="K299" s="10">
        <f>IF(AND($F299&gt;K$10,$E299&gt;0),$D299/$E299,IF(K$10=$F299,$D299-SUM($G299:J299),0))</f>
        <v>98037.761575198179</v>
      </c>
      <c r="L299" s="10">
        <f>IF(AND($F299&gt;L$10,$E299&gt;0),$D299/$E299,IF(L$10=$F299,$D299-SUM($G299:K299),0))</f>
        <v>98037.761575198179</v>
      </c>
      <c r="M299" s="10">
        <f>IF(AND($F299&gt;M$10,$E299&gt;0),$D299/$E299,IF(M$10=$F299,$D299-SUM($G299:L299),0))</f>
        <v>98037.761575198179</v>
      </c>
      <c r="N299" s="2"/>
      <c r="O299" s="10">
        <f>I299*PRODUCT($O$17:O$17)</f>
        <v>98920.101429374947</v>
      </c>
      <c r="P299" s="10">
        <f>J299*PRODUCT($O$17:P$17)</f>
        <v>99810.382342239318</v>
      </c>
      <c r="Q299" s="10">
        <f>K299*PRODUCT($O$17:Q$17)</f>
        <v>100708.67578331946</v>
      </c>
      <c r="R299" s="10">
        <f>L299*PRODUCT($O$17:R$17)</f>
        <v>101615.05386536931</v>
      </c>
      <c r="S299" s="10">
        <f>M299*PRODUCT($O$17:S$17)</f>
        <v>102529.58935015764</v>
      </c>
      <c r="T299" s="2"/>
      <c r="U299" s="10">
        <f t="shared" si="28"/>
        <v>3017063.0935959364</v>
      </c>
      <c r="V299" s="10">
        <f t="shared" ref="V299:Y314" si="31">U299*P$17-P299</f>
        <v>2944406.27909606</v>
      </c>
      <c r="W299" s="10">
        <f t="shared" si="31"/>
        <v>2870197.2598246047</v>
      </c>
      <c r="X299" s="10">
        <f t="shared" si="31"/>
        <v>2794413.9812976564</v>
      </c>
      <c r="Y299" s="10">
        <f t="shared" si="31"/>
        <v>2717034.1177791776</v>
      </c>
    </row>
    <row r="300" spans="1:25" s="5" customFormat="1" x14ac:dyDescent="0.2">
      <c r="A300" s="2"/>
      <c r="B300" s="29">
        <f>'3) Input geactiveerde inflatie'!B287</f>
        <v>275</v>
      </c>
      <c r="C300" s="29">
        <f>'3) Input geactiveerde inflatie'!D287</f>
        <v>6522845.4203854501</v>
      </c>
      <c r="D300" s="10">
        <f t="shared" si="29"/>
        <v>3261422.7101927251</v>
      </c>
      <c r="E300" s="39">
        <f>'3) Input geactiveerde inflatie'!E287</f>
        <v>21.5</v>
      </c>
      <c r="F300" s="51">
        <f>'3) Input geactiveerde inflatie'!F287</f>
        <v>2043</v>
      </c>
      <c r="G300" s="2"/>
      <c r="H300" s="53"/>
      <c r="I300" s="10">
        <f>IF(AND($F300&gt;I$10,$E300&gt;0),$D300/$E300,IF(I$10=$F300,$D300-SUM($G300:G300),0))</f>
        <v>151694.07954384768</v>
      </c>
      <c r="J300" s="10">
        <f>IF(AND($F300&gt;J$10,$E300&gt;0),$D300/$E300,IF(J$10=$F300,$D300-SUM($G300:I300),0))</f>
        <v>151694.07954384768</v>
      </c>
      <c r="K300" s="10">
        <f>IF(AND($F300&gt;K$10,$E300&gt;0),$D300/$E300,IF(K$10=$F300,$D300-SUM($G300:J300),0))</f>
        <v>151694.07954384768</v>
      </c>
      <c r="L300" s="10">
        <f>IF(AND($F300&gt;L$10,$E300&gt;0),$D300/$E300,IF(L$10=$F300,$D300-SUM($G300:K300),0))</f>
        <v>151694.07954384768</v>
      </c>
      <c r="M300" s="10">
        <f>IF(AND($F300&gt;M$10,$E300&gt;0),$D300/$E300,IF(M$10=$F300,$D300-SUM($G300:L300),0))</f>
        <v>151694.07954384768</v>
      </c>
      <c r="N300" s="2"/>
      <c r="O300" s="10">
        <f>I300*PRODUCT($O$17:O$17)</f>
        <v>153059.32625974229</v>
      </c>
      <c r="P300" s="10">
        <f>J300*PRODUCT($O$17:P$17)</f>
        <v>154436.86019607994</v>
      </c>
      <c r="Q300" s="10">
        <f>K300*PRODUCT($O$17:Q$17)</f>
        <v>155826.79193784465</v>
      </c>
      <c r="R300" s="10">
        <f>L300*PRODUCT($O$17:R$17)</f>
        <v>157229.23306528523</v>
      </c>
      <c r="S300" s="10">
        <f>M300*PRODUCT($O$17:S$17)</f>
        <v>158644.29616287278</v>
      </c>
      <c r="T300" s="2"/>
      <c r="U300" s="10">
        <f t="shared" si="28"/>
        <v>3137716.1883247169</v>
      </c>
      <c r="V300" s="10">
        <f t="shared" si="31"/>
        <v>3011518.7738235588</v>
      </c>
      <c r="W300" s="10">
        <f t="shared" si="31"/>
        <v>2882795.6508501256</v>
      </c>
      <c r="X300" s="10">
        <f t="shared" si="31"/>
        <v>2751511.5786424913</v>
      </c>
      <c r="Y300" s="10">
        <f t="shared" si="31"/>
        <v>2617630.8866874008</v>
      </c>
    </row>
    <row r="301" spans="1:25" s="5" customFormat="1" x14ac:dyDescent="0.2">
      <c r="A301" s="2"/>
      <c r="B301" s="29">
        <f>'3) Input geactiveerde inflatie'!B288</f>
        <v>276</v>
      </c>
      <c r="C301" s="29">
        <f>'3) Input geactiveerde inflatie'!D288</f>
        <v>784.12451736952335</v>
      </c>
      <c r="D301" s="10">
        <f t="shared" si="29"/>
        <v>392.06225868476167</v>
      </c>
      <c r="E301" s="39">
        <f>'3) Input geactiveerde inflatie'!E288</f>
        <v>6.5</v>
      </c>
      <c r="F301" s="51">
        <f>'3) Input geactiveerde inflatie'!F288</f>
        <v>2028</v>
      </c>
      <c r="G301" s="2"/>
      <c r="H301" s="53"/>
      <c r="I301" s="10">
        <f>IF(AND($F301&gt;I$10,$E301&gt;0),$D301/$E301,IF(I$10=$F301,$D301-SUM($G301:G301),0))</f>
        <v>60.317270566886414</v>
      </c>
      <c r="J301" s="10">
        <f>IF(AND($F301&gt;J$10,$E301&gt;0),$D301/$E301,IF(J$10=$F301,$D301-SUM($G301:I301),0))</f>
        <v>60.317270566886414</v>
      </c>
      <c r="K301" s="10">
        <f>IF(AND($F301&gt;K$10,$E301&gt;0),$D301/$E301,IF(K$10=$F301,$D301-SUM($G301:J301),0))</f>
        <v>60.317270566886414</v>
      </c>
      <c r="L301" s="10">
        <f>IF(AND($F301&gt;L$10,$E301&gt;0),$D301/$E301,IF(L$10=$F301,$D301-SUM($G301:K301),0))</f>
        <v>60.317270566886414</v>
      </c>
      <c r="M301" s="10">
        <f>IF(AND($F301&gt;M$10,$E301&gt;0),$D301/$E301,IF(M$10=$F301,$D301-SUM($G301:L301),0))</f>
        <v>60.317270566886414</v>
      </c>
      <c r="N301" s="2"/>
      <c r="O301" s="10">
        <f>I301*PRODUCT($O$17:O$17)</f>
        <v>60.860126001988384</v>
      </c>
      <c r="P301" s="10">
        <f>J301*PRODUCT($O$17:P$17)</f>
        <v>61.407867136006274</v>
      </c>
      <c r="Q301" s="10">
        <f>K301*PRODUCT($O$17:Q$17)</f>
        <v>61.960537940230317</v>
      </c>
      <c r="R301" s="10">
        <f>L301*PRODUCT($O$17:R$17)</f>
        <v>62.518182781692381</v>
      </c>
      <c r="S301" s="10">
        <f>M301*PRODUCT($O$17:S$17)</f>
        <v>63.080846426727611</v>
      </c>
      <c r="T301" s="2"/>
      <c r="U301" s="10">
        <f t="shared" si="28"/>
        <v>334.73069301093614</v>
      </c>
      <c r="V301" s="10">
        <f t="shared" si="31"/>
        <v>276.33540211202831</v>
      </c>
      <c r="W301" s="10">
        <f t="shared" si="31"/>
        <v>216.86188279080619</v>
      </c>
      <c r="X301" s="10">
        <f t="shared" si="31"/>
        <v>156.29545695423104</v>
      </c>
      <c r="Y301" s="10">
        <f t="shared" si="31"/>
        <v>94.621269640091498</v>
      </c>
    </row>
    <row r="302" spans="1:25" s="5" customFormat="1" x14ac:dyDescent="0.2">
      <c r="A302" s="2"/>
      <c r="B302" s="29">
        <f>'3) Input geactiveerde inflatie'!B289</f>
        <v>277</v>
      </c>
      <c r="C302" s="29">
        <f>'3) Input geactiveerde inflatie'!D289</f>
        <v>-9.8129690900709499E-10</v>
      </c>
      <c r="D302" s="10">
        <f t="shared" si="29"/>
        <v>-4.906484545035475E-10</v>
      </c>
      <c r="E302" s="39">
        <f>'3) Input geactiveerde inflatie'!E289</f>
        <v>0</v>
      </c>
      <c r="F302" s="51">
        <f>'3) Input geactiveerde inflatie'!F289</f>
        <v>2013</v>
      </c>
      <c r="G302" s="2"/>
      <c r="H302" s="53"/>
      <c r="I302" s="10">
        <f>IF(AND($F302&gt;I$10,$E302&gt;0),$D302/$E302,IF(I$10=$F302,$D302-SUM($G302:G302),0))</f>
        <v>0</v>
      </c>
      <c r="J302" s="10">
        <f>IF(AND($F302&gt;J$10,$E302&gt;0),$D302/$E302,IF(J$10=$F302,$D302-SUM($G302:I302),0))</f>
        <v>0</v>
      </c>
      <c r="K302" s="10">
        <f>IF(AND($F302&gt;K$10,$E302&gt;0),$D302/$E302,IF(K$10=$F302,$D302-SUM($G302:J302),0))</f>
        <v>0</v>
      </c>
      <c r="L302" s="10">
        <f>IF(AND($F302&gt;L$10,$E302&gt;0),$D302/$E302,IF(L$10=$F302,$D302-SUM($G302:K302),0))</f>
        <v>0</v>
      </c>
      <c r="M302" s="10">
        <f>IF(AND($F302&gt;M$10,$E302&gt;0),$D302/$E302,IF(M$10=$F302,$D302-SUM($G302:L302),0))</f>
        <v>0</v>
      </c>
      <c r="N302" s="2"/>
      <c r="O302" s="10">
        <f>I302*PRODUCT($O$17:O$17)</f>
        <v>0</v>
      </c>
      <c r="P302" s="10">
        <f>J302*PRODUCT($O$17:P$17)</f>
        <v>0</v>
      </c>
      <c r="Q302" s="10">
        <f>K302*PRODUCT($O$17:Q$17)</f>
        <v>0</v>
      </c>
      <c r="R302" s="10">
        <f>L302*PRODUCT($O$17:R$17)</f>
        <v>0</v>
      </c>
      <c r="S302" s="10">
        <f>M302*PRODUCT($O$17:S$17)</f>
        <v>0</v>
      </c>
      <c r="T302" s="2"/>
      <c r="U302" s="10">
        <f t="shared" si="28"/>
        <v>-4.9506429059407939E-10</v>
      </c>
      <c r="V302" s="10">
        <f t="shared" si="31"/>
        <v>-4.9951986920942605E-10</v>
      </c>
      <c r="W302" s="10">
        <f t="shared" si="31"/>
        <v>-5.0401554803231084E-10</v>
      </c>
      <c r="X302" s="10">
        <f t="shared" si="31"/>
        <v>-5.0855168796460159E-10</v>
      </c>
      <c r="Y302" s="10">
        <f t="shared" si="31"/>
        <v>-5.1312865315628294E-10</v>
      </c>
    </row>
    <row r="303" spans="1:25" s="5" customFormat="1" x14ac:dyDescent="0.2">
      <c r="A303" s="2"/>
      <c r="B303" s="29">
        <f>'3) Input geactiveerde inflatie'!B290</f>
        <v>278</v>
      </c>
      <c r="C303" s="29">
        <f>'3) Input geactiveerde inflatie'!D290</f>
        <v>145431.64125571516</v>
      </c>
      <c r="D303" s="10">
        <f t="shared" si="29"/>
        <v>72715.820627857582</v>
      </c>
      <c r="E303" s="39">
        <f>'3) Input geactiveerde inflatie'!E290</f>
        <v>0</v>
      </c>
      <c r="F303" s="51">
        <f>'3) Input geactiveerde inflatie'!F290</f>
        <v>2011</v>
      </c>
      <c r="G303" s="2"/>
      <c r="H303" s="53"/>
      <c r="I303" s="10">
        <f>IF(AND($F303&gt;I$10,$E303&gt;0),$D303/$E303,IF(I$10=$F303,$D303-SUM($G303:G303),0))</f>
        <v>0</v>
      </c>
      <c r="J303" s="10">
        <f>IF(AND($F303&gt;J$10,$E303&gt;0),$D303/$E303,IF(J$10=$F303,$D303-SUM($G303:I303),0))</f>
        <v>0</v>
      </c>
      <c r="K303" s="10">
        <f>IF(AND($F303&gt;K$10,$E303&gt;0),$D303/$E303,IF(K$10=$F303,$D303-SUM($G303:J303),0))</f>
        <v>0</v>
      </c>
      <c r="L303" s="10">
        <f>IF(AND($F303&gt;L$10,$E303&gt;0),$D303/$E303,IF(L$10=$F303,$D303-SUM($G303:K303),0))</f>
        <v>0</v>
      </c>
      <c r="M303" s="10">
        <f>IF(AND($F303&gt;M$10,$E303&gt;0),$D303/$E303,IF(M$10=$F303,$D303-SUM($G303:L303),0))</f>
        <v>0</v>
      </c>
      <c r="N303" s="2"/>
      <c r="O303" s="10">
        <f>I303*PRODUCT($O$17:O$17)</f>
        <v>0</v>
      </c>
      <c r="P303" s="10">
        <f>J303*PRODUCT($O$17:P$17)</f>
        <v>0</v>
      </c>
      <c r="Q303" s="10">
        <f>K303*PRODUCT($O$17:Q$17)</f>
        <v>0</v>
      </c>
      <c r="R303" s="10">
        <f>L303*PRODUCT($O$17:R$17)</f>
        <v>0</v>
      </c>
      <c r="S303" s="10">
        <f>M303*PRODUCT($O$17:S$17)</f>
        <v>0</v>
      </c>
      <c r="T303" s="2"/>
      <c r="U303" s="10">
        <f t="shared" si="28"/>
        <v>73370.263013508287</v>
      </c>
      <c r="V303" s="10">
        <f t="shared" si="31"/>
        <v>74030.595380629849</v>
      </c>
      <c r="W303" s="10">
        <f t="shared" si="31"/>
        <v>74696.870739055506</v>
      </c>
      <c r="X303" s="10">
        <f t="shared" si="31"/>
        <v>75369.142575706996</v>
      </c>
      <c r="Y303" s="10">
        <f t="shared" si="31"/>
        <v>76047.464858888357</v>
      </c>
    </row>
    <row r="304" spans="1:25" s="5" customFormat="1" x14ac:dyDescent="0.2">
      <c r="A304" s="2"/>
      <c r="B304" s="29">
        <f>'3) Input geactiveerde inflatie'!B291</f>
        <v>279</v>
      </c>
      <c r="C304" s="29">
        <f>'3) Input geactiveerde inflatie'!D291</f>
        <v>9119020.2060392015</v>
      </c>
      <c r="D304" s="10">
        <f t="shared" si="29"/>
        <v>4559510.1030196007</v>
      </c>
      <c r="E304" s="39">
        <f>'3) Input geactiveerde inflatie'!E291</f>
        <v>32.5</v>
      </c>
      <c r="F304" s="51">
        <f>'3) Input geactiveerde inflatie'!F291</f>
        <v>2054</v>
      </c>
      <c r="G304" s="2"/>
      <c r="H304" s="53"/>
      <c r="I304" s="10">
        <f>IF(AND($F304&gt;I$10,$E304&gt;0),$D304/$E304,IF(I$10=$F304,$D304-SUM($G304:G304),0))</f>
        <v>140292.61855444926</v>
      </c>
      <c r="J304" s="10">
        <f>IF(AND($F304&gt;J$10,$E304&gt;0),$D304/$E304,IF(J$10=$F304,$D304-SUM($G304:I304),0))</f>
        <v>140292.61855444926</v>
      </c>
      <c r="K304" s="10">
        <f>IF(AND($F304&gt;K$10,$E304&gt;0),$D304/$E304,IF(K$10=$F304,$D304-SUM($G304:J304),0))</f>
        <v>140292.61855444926</v>
      </c>
      <c r="L304" s="10">
        <f>IF(AND($F304&gt;L$10,$E304&gt;0),$D304/$E304,IF(L$10=$F304,$D304-SUM($G304:K304),0))</f>
        <v>140292.61855444926</v>
      </c>
      <c r="M304" s="10">
        <f>IF(AND($F304&gt;M$10,$E304&gt;0),$D304/$E304,IF(M$10=$F304,$D304-SUM($G304:L304),0))</f>
        <v>140292.61855444926</v>
      </c>
      <c r="N304" s="2"/>
      <c r="O304" s="10">
        <f>I304*PRODUCT($O$17:O$17)</f>
        <v>141555.25212143929</v>
      </c>
      <c r="P304" s="10">
        <f>J304*PRODUCT($O$17:P$17)</f>
        <v>142829.24939053223</v>
      </c>
      <c r="Q304" s="10">
        <f>K304*PRODUCT($O$17:Q$17)</f>
        <v>144114.71263504701</v>
      </c>
      <c r="R304" s="10">
        <f>L304*PRODUCT($O$17:R$17)</f>
        <v>145411.74504876239</v>
      </c>
      <c r="S304" s="10">
        <f>M304*PRODUCT($O$17:S$17)</f>
        <v>146720.45075420124</v>
      </c>
      <c r="T304" s="2"/>
      <c r="U304" s="10">
        <f t="shared" si="28"/>
        <v>4458990.4418253377</v>
      </c>
      <c r="V304" s="10">
        <f t="shared" si="31"/>
        <v>4356292.1064112326</v>
      </c>
      <c r="W304" s="10">
        <f t="shared" si="31"/>
        <v>4251384.0227338867</v>
      </c>
      <c r="X304" s="10">
        <f t="shared" si="31"/>
        <v>4144234.7338897288</v>
      </c>
      <c r="Y304" s="10">
        <f t="shared" si="31"/>
        <v>4034812.3957405346</v>
      </c>
    </row>
    <row r="305" spans="1:25" s="5" customFormat="1" x14ac:dyDescent="0.2">
      <c r="A305" s="2"/>
      <c r="B305" s="29">
        <f>'3) Input geactiveerde inflatie'!B292</f>
        <v>280</v>
      </c>
      <c r="C305" s="29">
        <f>'3) Input geactiveerde inflatie'!D292</f>
        <v>4763057.1649175994</v>
      </c>
      <c r="D305" s="10">
        <f t="shared" si="29"/>
        <v>2381528.5824587997</v>
      </c>
      <c r="E305" s="39">
        <f>'3) Input geactiveerde inflatie'!E292</f>
        <v>22.5</v>
      </c>
      <c r="F305" s="51">
        <f>'3) Input geactiveerde inflatie'!F292</f>
        <v>2044</v>
      </c>
      <c r="G305" s="2"/>
      <c r="H305" s="53"/>
      <c r="I305" s="10">
        <f>IF(AND($F305&gt;I$10,$E305&gt;0),$D305/$E305,IF(I$10=$F305,$D305-SUM($G305:G305),0))</f>
        <v>105845.71477594666</v>
      </c>
      <c r="J305" s="10">
        <f>IF(AND($F305&gt;J$10,$E305&gt;0),$D305/$E305,IF(J$10=$F305,$D305-SUM($G305:I305),0))</f>
        <v>105845.71477594666</v>
      </c>
      <c r="K305" s="10">
        <f>IF(AND($F305&gt;K$10,$E305&gt;0),$D305/$E305,IF(K$10=$F305,$D305-SUM($G305:J305),0))</f>
        <v>105845.71477594666</v>
      </c>
      <c r="L305" s="10">
        <f>IF(AND($F305&gt;L$10,$E305&gt;0),$D305/$E305,IF(L$10=$F305,$D305-SUM($G305:K305),0))</f>
        <v>105845.71477594666</v>
      </c>
      <c r="M305" s="10">
        <f>IF(AND($F305&gt;M$10,$E305&gt;0),$D305/$E305,IF(M$10=$F305,$D305-SUM($G305:L305),0))</f>
        <v>105845.71477594666</v>
      </c>
      <c r="N305" s="2"/>
      <c r="O305" s="10">
        <f>I305*PRODUCT($O$17:O$17)</f>
        <v>106798.32620893017</v>
      </c>
      <c r="P305" s="10">
        <f>J305*PRODUCT($O$17:P$17)</f>
        <v>107759.51114481053</v>
      </c>
      <c r="Q305" s="10">
        <f>K305*PRODUCT($O$17:Q$17)</f>
        <v>108729.3467451138</v>
      </c>
      <c r="R305" s="10">
        <f>L305*PRODUCT($O$17:R$17)</f>
        <v>109707.91086581981</v>
      </c>
      <c r="S305" s="10">
        <f>M305*PRODUCT($O$17:S$17)</f>
        <v>110695.28206361219</v>
      </c>
      <c r="T305" s="2"/>
      <c r="U305" s="10">
        <f t="shared" si="28"/>
        <v>2296164.0134919989</v>
      </c>
      <c r="V305" s="10">
        <f t="shared" si="31"/>
        <v>2209069.9784686165</v>
      </c>
      <c r="W305" s="10">
        <f t="shared" si="31"/>
        <v>2120222.2615297199</v>
      </c>
      <c r="X305" s="10">
        <f t="shared" si="31"/>
        <v>2029596.3510176672</v>
      </c>
      <c r="Y305" s="10">
        <f t="shared" si="31"/>
        <v>1937167.4361132137</v>
      </c>
    </row>
    <row r="306" spans="1:25" s="5" customFormat="1" x14ac:dyDescent="0.2">
      <c r="A306" s="2"/>
      <c r="B306" s="29">
        <f>'3) Input geactiveerde inflatie'!B293</f>
        <v>281</v>
      </c>
      <c r="C306" s="29">
        <f>'3) Input geactiveerde inflatie'!D293</f>
        <v>165200.31719674671</v>
      </c>
      <c r="D306" s="10">
        <f t="shared" si="29"/>
        <v>82600.158598373353</v>
      </c>
      <c r="E306" s="39">
        <f>'3) Input geactiveerde inflatie'!E293</f>
        <v>0</v>
      </c>
      <c r="F306" s="51">
        <f>'3) Input geactiveerde inflatie'!F293</f>
        <v>2011</v>
      </c>
      <c r="G306" s="2"/>
      <c r="H306" s="53"/>
      <c r="I306" s="10">
        <f>IF(AND($F306&gt;I$10,$E306&gt;0),$D306/$E306,IF(I$10=$F306,$D306-SUM($G306:G306),0))</f>
        <v>0</v>
      </c>
      <c r="J306" s="10">
        <f>IF(AND($F306&gt;J$10,$E306&gt;0),$D306/$E306,IF(J$10=$F306,$D306-SUM($G306:I306),0))</f>
        <v>0</v>
      </c>
      <c r="K306" s="10">
        <f>IF(AND($F306&gt;K$10,$E306&gt;0),$D306/$E306,IF(K$10=$F306,$D306-SUM($G306:J306),0))</f>
        <v>0</v>
      </c>
      <c r="L306" s="10">
        <f>IF(AND($F306&gt;L$10,$E306&gt;0),$D306/$E306,IF(L$10=$F306,$D306-SUM($G306:K306),0))</f>
        <v>0</v>
      </c>
      <c r="M306" s="10">
        <f>IF(AND($F306&gt;M$10,$E306&gt;0),$D306/$E306,IF(M$10=$F306,$D306-SUM($G306:L306),0))</f>
        <v>0</v>
      </c>
      <c r="N306" s="2"/>
      <c r="O306" s="10">
        <f>I306*PRODUCT($O$17:O$17)</f>
        <v>0</v>
      </c>
      <c r="P306" s="10">
        <f>J306*PRODUCT($O$17:P$17)</f>
        <v>0</v>
      </c>
      <c r="Q306" s="10">
        <f>K306*PRODUCT($O$17:Q$17)</f>
        <v>0</v>
      </c>
      <c r="R306" s="10">
        <f>L306*PRODUCT($O$17:R$17)</f>
        <v>0</v>
      </c>
      <c r="S306" s="10">
        <f>M306*PRODUCT($O$17:S$17)</f>
        <v>0</v>
      </c>
      <c r="T306" s="2"/>
      <c r="U306" s="10">
        <f t="shared" si="28"/>
        <v>83343.560025758707</v>
      </c>
      <c r="V306" s="10">
        <f t="shared" si="31"/>
        <v>84093.652065990522</v>
      </c>
      <c r="W306" s="10">
        <f t="shared" si="31"/>
        <v>84850.494934584422</v>
      </c>
      <c r="X306" s="10">
        <f t="shared" si="31"/>
        <v>85614.149388995676</v>
      </c>
      <c r="Y306" s="10">
        <f t="shared" si="31"/>
        <v>86384.676733496628</v>
      </c>
    </row>
    <row r="307" spans="1:25" s="5" customFormat="1" x14ac:dyDescent="0.2">
      <c r="A307" s="2"/>
      <c r="B307" s="29">
        <f>'3) Input geactiveerde inflatie'!B294</f>
        <v>282</v>
      </c>
      <c r="C307" s="29">
        <f>'3) Input geactiveerde inflatie'!D294</f>
        <v>3607603.468929546</v>
      </c>
      <c r="D307" s="10">
        <f t="shared" si="29"/>
        <v>1803801.734464773</v>
      </c>
      <c r="E307" s="39">
        <f>'3) Input geactiveerde inflatie'!E294</f>
        <v>33.5</v>
      </c>
      <c r="F307" s="51">
        <f>'3) Input geactiveerde inflatie'!F294</f>
        <v>2055</v>
      </c>
      <c r="G307" s="2"/>
      <c r="H307" s="53"/>
      <c r="I307" s="10">
        <f>IF(AND($F307&gt;I$10,$E307&gt;0),$D307/$E307,IF(I$10=$F307,$D307-SUM($G307:G307),0))</f>
        <v>53844.827894470836</v>
      </c>
      <c r="J307" s="10">
        <f>IF(AND($F307&gt;J$10,$E307&gt;0),$D307/$E307,IF(J$10=$F307,$D307-SUM($G307:I307),0))</f>
        <v>53844.827894470836</v>
      </c>
      <c r="K307" s="10">
        <f>IF(AND($F307&gt;K$10,$E307&gt;0),$D307/$E307,IF(K$10=$F307,$D307-SUM($G307:J307),0))</f>
        <v>53844.827894470836</v>
      </c>
      <c r="L307" s="10">
        <f>IF(AND($F307&gt;L$10,$E307&gt;0),$D307/$E307,IF(L$10=$F307,$D307-SUM($G307:K307),0))</f>
        <v>53844.827894470836</v>
      </c>
      <c r="M307" s="10">
        <f>IF(AND($F307&gt;M$10,$E307&gt;0),$D307/$E307,IF(M$10=$F307,$D307-SUM($G307:L307),0))</f>
        <v>53844.827894470836</v>
      </c>
      <c r="N307" s="2"/>
      <c r="O307" s="10">
        <f>I307*PRODUCT($O$17:O$17)</f>
        <v>54329.431345521065</v>
      </c>
      <c r="P307" s="10">
        <f>J307*PRODUCT($O$17:P$17)</f>
        <v>54818.39622763075</v>
      </c>
      <c r="Q307" s="10">
        <f>K307*PRODUCT($O$17:Q$17)</f>
        <v>55311.761793679419</v>
      </c>
      <c r="R307" s="10">
        <f>L307*PRODUCT($O$17:R$17)</f>
        <v>55809.567649822522</v>
      </c>
      <c r="S307" s="10">
        <f>M307*PRODUCT($O$17:S$17)</f>
        <v>56311.853758670928</v>
      </c>
      <c r="T307" s="2"/>
      <c r="U307" s="10">
        <f t="shared" si="28"/>
        <v>1765706.5187294348</v>
      </c>
      <c r="V307" s="10">
        <f t="shared" si="31"/>
        <v>1726779.4811703688</v>
      </c>
      <c r="W307" s="10">
        <f t="shared" si="31"/>
        <v>1687008.7347072226</v>
      </c>
      <c r="X307" s="10">
        <f t="shared" si="31"/>
        <v>1646382.2456697649</v>
      </c>
      <c r="Y307" s="10">
        <f t="shared" si="31"/>
        <v>1604887.8321221217</v>
      </c>
    </row>
    <row r="308" spans="1:25" s="5" customFormat="1" x14ac:dyDescent="0.2">
      <c r="A308" s="2"/>
      <c r="B308" s="29">
        <f>'3) Input geactiveerde inflatie'!B295</f>
        <v>283</v>
      </c>
      <c r="C308" s="29">
        <f>'3) Input geactiveerde inflatie'!D295</f>
        <v>1841402.9764614748</v>
      </c>
      <c r="D308" s="10">
        <f t="shared" si="29"/>
        <v>920701.48823073739</v>
      </c>
      <c r="E308" s="39">
        <f>'3) Input geactiveerde inflatie'!E295</f>
        <v>23.5</v>
      </c>
      <c r="F308" s="51">
        <f>'3) Input geactiveerde inflatie'!F295</f>
        <v>2045</v>
      </c>
      <c r="G308" s="2"/>
      <c r="H308" s="53"/>
      <c r="I308" s="10">
        <f>IF(AND($F308&gt;I$10,$E308&gt;0),$D308/$E308,IF(I$10=$F308,$D308-SUM($G308:G308),0))</f>
        <v>39178.786733222871</v>
      </c>
      <c r="J308" s="10">
        <f>IF(AND($F308&gt;J$10,$E308&gt;0),$D308/$E308,IF(J$10=$F308,$D308-SUM($G308:I308),0))</f>
        <v>39178.786733222871</v>
      </c>
      <c r="K308" s="10">
        <f>IF(AND($F308&gt;K$10,$E308&gt;0),$D308/$E308,IF(K$10=$F308,$D308-SUM($G308:J308),0))</f>
        <v>39178.786733222871</v>
      </c>
      <c r="L308" s="10">
        <f>IF(AND($F308&gt;L$10,$E308&gt;0),$D308/$E308,IF(L$10=$F308,$D308-SUM($G308:K308),0))</f>
        <v>39178.786733222871</v>
      </c>
      <c r="M308" s="10">
        <f>IF(AND($F308&gt;M$10,$E308&gt;0),$D308/$E308,IF(M$10=$F308,$D308-SUM($G308:L308),0))</f>
        <v>39178.786733222871</v>
      </c>
      <c r="N308" s="2"/>
      <c r="O308" s="10">
        <f>I308*PRODUCT($O$17:O$17)</f>
        <v>39531.395813821873</v>
      </c>
      <c r="P308" s="10">
        <f>J308*PRODUCT($O$17:P$17)</f>
        <v>39887.178376146265</v>
      </c>
      <c r="Q308" s="10">
        <f>K308*PRODUCT($O$17:Q$17)</f>
        <v>40246.162981531575</v>
      </c>
      <c r="R308" s="10">
        <f>L308*PRODUCT($O$17:R$17)</f>
        <v>40608.378448365351</v>
      </c>
      <c r="S308" s="10">
        <f>M308*PRODUCT($O$17:S$17)</f>
        <v>40973.853854400637</v>
      </c>
      <c r="T308" s="2"/>
      <c r="U308" s="10">
        <f t="shared" si="28"/>
        <v>889456.405810992</v>
      </c>
      <c r="V308" s="10">
        <f t="shared" si="31"/>
        <v>857574.33508714463</v>
      </c>
      <c r="W308" s="10">
        <f t="shared" si="31"/>
        <v>825046.34112139721</v>
      </c>
      <c r="X308" s="10">
        <f t="shared" si="31"/>
        <v>791863.37974312436</v>
      </c>
      <c r="Y308" s="10">
        <f t="shared" si="31"/>
        <v>758016.29630641174</v>
      </c>
    </row>
    <row r="309" spans="1:25" s="5" customFormat="1" x14ac:dyDescent="0.2">
      <c r="A309" s="2"/>
      <c r="B309" s="29">
        <f>'3) Input geactiveerde inflatie'!B296</f>
        <v>284</v>
      </c>
      <c r="C309" s="29">
        <f>'3) Input geactiveerde inflatie'!D296</f>
        <v>390234.63745182753</v>
      </c>
      <c r="D309" s="10">
        <f t="shared" si="29"/>
        <v>195117.31872591376</v>
      </c>
      <c r="E309" s="39">
        <f>'3) Input geactiveerde inflatie'!E296</f>
        <v>8.5</v>
      </c>
      <c r="F309" s="51">
        <f>'3) Input geactiveerde inflatie'!F296</f>
        <v>2030</v>
      </c>
      <c r="G309" s="2"/>
      <c r="H309" s="53"/>
      <c r="I309" s="10">
        <f>IF(AND($F309&gt;I$10,$E309&gt;0),$D309/$E309,IF(I$10=$F309,$D309-SUM($G309:G309),0))</f>
        <v>22954.978673636913</v>
      </c>
      <c r="J309" s="10">
        <f>IF(AND($F309&gt;J$10,$E309&gt;0),$D309/$E309,IF(J$10=$F309,$D309-SUM($G309:I309),0))</f>
        <v>22954.978673636913</v>
      </c>
      <c r="K309" s="10">
        <f>IF(AND($F309&gt;K$10,$E309&gt;0),$D309/$E309,IF(K$10=$F309,$D309-SUM($G309:J309),0))</f>
        <v>22954.978673636913</v>
      </c>
      <c r="L309" s="10">
        <f>IF(AND($F309&gt;L$10,$E309&gt;0),$D309/$E309,IF(L$10=$F309,$D309-SUM($G309:K309),0))</f>
        <v>22954.978673636913</v>
      </c>
      <c r="M309" s="10">
        <f>IF(AND($F309&gt;M$10,$E309&gt;0),$D309/$E309,IF(M$10=$F309,$D309-SUM($G309:L309),0))</f>
        <v>22954.978673636913</v>
      </c>
      <c r="N309" s="2"/>
      <c r="O309" s="10">
        <f>I309*PRODUCT($O$17:O$17)</f>
        <v>23161.573481699645</v>
      </c>
      <c r="P309" s="10">
        <f>J309*PRODUCT($O$17:P$17)</f>
        <v>23370.027643034937</v>
      </c>
      <c r="Q309" s="10">
        <f>K309*PRODUCT($O$17:Q$17)</f>
        <v>23580.357891822248</v>
      </c>
      <c r="R309" s="10">
        <f>L309*PRODUCT($O$17:R$17)</f>
        <v>23792.581112848646</v>
      </c>
      <c r="S309" s="10">
        <f>M309*PRODUCT($O$17:S$17)</f>
        <v>24006.714342864281</v>
      </c>
      <c r="T309" s="2"/>
      <c r="U309" s="10">
        <f t="shared" si="28"/>
        <v>173711.80111274731</v>
      </c>
      <c r="V309" s="10">
        <f t="shared" si="31"/>
        <v>151905.17967972709</v>
      </c>
      <c r="W309" s="10">
        <f t="shared" si="31"/>
        <v>129691.96840502239</v>
      </c>
      <c r="X309" s="10">
        <f t="shared" si="31"/>
        <v>107066.61500781894</v>
      </c>
      <c r="Y309" s="10">
        <f t="shared" si="31"/>
        <v>84023.50020002501</v>
      </c>
    </row>
    <row r="310" spans="1:25" s="5" customFormat="1" x14ac:dyDescent="0.2">
      <c r="A310" s="2"/>
      <c r="B310" s="29">
        <f>'3) Input geactiveerde inflatie'!B297</f>
        <v>285</v>
      </c>
      <c r="C310" s="29">
        <f>'3) Input geactiveerde inflatie'!D297</f>
        <v>8770.8486554094052</v>
      </c>
      <c r="D310" s="10">
        <f t="shared" si="29"/>
        <v>4385.4243277047026</v>
      </c>
      <c r="E310" s="39">
        <f>'3) Input geactiveerde inflatie'!E297</f>
        <v>0</v>
      </c>
      <c r="F310" s="51">
        <f>'3) Input geactiveerde inflatie'!F297</f>
        <v>2011</v>
      </c>
      <c r="G310" s="2"/>
      <c r="H310" s="53"/>
      <c r="I310" s="10">
        <f>IF(AND($F310&gt;I$10,$E310&gt;0),$D310/$E310,IF(I$10=$F310,$D310-SUM($G310:G310),0))</f>
        <v>0</v>
      </c>
      <c r="J310" s="10">
        <f>IF(AND($F310&gt;J$10,$E310&gt;0),$D310/$E310,IF(J$10=$F310,$D310-SUM($G310:I310),0))</f>
        <v>0</v>
      </c>
      <c r="K310" s="10">
        <f>IF(AND($F310&gt;K$10,$E310&gt;0),$D310/$E310,IF(K$10=$F310,$D310-SUM($G310:J310),0))</f>
        <v>0</v>
      </c>
      <c r="L310" s="10">
        <f>IF(AND($F310&gt;L$10,$E310&gt;0),$D310/$E310,IF(L$10=$F310,$D310-SUM($G310:K310),0))</f>
        <v>0</v>
      </c>
      <c r="M310" s="10">
        <f>IF(AND($F310&gt;M$10,$E310&gt;0),$D310/$E310,IF(M$10=$F310,$D310-SUM($G310:L310),0))</f>
        <v>0</v>
      </c>
      <c r="N310" s="2"/>
      <c r="O310" s="10">
        <f>I310*PRODUCT($O$17:O$17)</f>
        <v>0</v>
      </c>
      <c r="P310" s="10">
        <f>J310*PRODUCT($O$17:P$17)</f>
        <v>0</v>
      </c>
      <c r="Q310" s="10">
        <f>K310*PRODUCT($O$17:Q$17)</f>
        <v>0</v>
      </c>
      <c r="R310" s="10">
        <f>L310*PRODUCT($O$17:R$17)</f>
        <v>0</v>
      </c>
      <c r="S310" s="10">
        <f>M310*PRODUCT($O$17:S$17)</f>
        <v>0</v>
      </c>
      <c r="T310" s="2"/>
      <c r="U310" s="10">
        <f t="shared" si="28"/>
        <v>4424.8931466540444</v>
      </c>
      <c r="V310" s="10">
        <f t="shared" si="31"/>
        <v>4464.7171849739307</v>
      </c>
      <c r="W310" s="10">
        <f t="shared" si="31"/>
        <v>4504.8996396386956</v>
      </c>
      <c r="X310" s="10">
        <f t="shared" si="31"/>
        <v>4545.443736395443</v>
      </c>
      <c r="Y310" s="10">
        <f t="shared" si="31"/>
        <v>4586.3527300230016</v>
      </c>
    </row>
    <row r="311" spans="1:25" s="5" customFormat="1" x14ac:dyDescent="0.2">
      <c r="A311" s="2"/>
      <c r="B311" s="29">
        <f>'3) Input geactiveerde inflatie'!B298</f>
        <v>286</v>
      </c>
      <c r="C311" s="29">
        <f>'3) Input geactiveerde inflatie'!D298</f>
        <v>9689820.8406126872</v>
      </c>
      <c r="D311" s="10">
        <f t="shared" si="29"/>
        <v>4844910.4203063436</v>
      </c>
      <c r="E311" s="39">
        <f>'3) Input geactiveerde inflatie'!E298</f>
        <v>34.5</v>
      </c>
      <c r="F311" s="51">
        <f>'3) Input geactiveerde inflatie'!F298</f>
        <v>2056</v>
      </c>
      <c r="G311" s="2"/>
      <c r="H311" s="53"/>
      <c r="I311" s="10">
        <f>IF(AND($F311&gt;I$10,$E311&gt;0),$D311/$E311,IF(I$10=$F311,$D311-SUM($G311:G311),0))</f>
        <v>140432.18609583605</v>
      </c>
      <c r="J311" s="10">
        <f>IF(AND($F311&gt;J$10,$E311&gt;0),$D311/$E311,IF(J$10=$F311,$D311-SUM($G311:I311),0))</f>
        <v>140432.18609583605</v>
      </c>
      <c r="K311" s="10">
        <f>IF(AND($F311&gt;K$10,$E311&gt;0),$D311/$E311,IF(K$10=$F311,$D311-SUM($G311:J311),0))</f>
        <v>140432.18609583605</v>
      </c>
      <c r="L311" s="10">
        <f>IF(AND($F311&gt;L$10,$E311&gt;0),$D311/$E311,IF(L$10=$F311,$D311-SUM($G311:K311),0))</f>
        <v>140432.18609583605</v>
      </c>
      <c r="M311" s="10">
        <f>IF(AND($F311&gt;M$10,$E311&gt;0),$D311/$E311,IF(M$10=$F311,$D311-SUM($G311:L311),0))</f>
        <v>140432.18609583605</v>
      </c>
      <c r="N311" s="2"/>
      <c r="O311" s="10">
        <f>I311*PRODUCT($O$17:O$17)</f>
        <v>141696.07577069855</v>
      </c>
      <c r="P311" s="10">
        <f>J311*PRODUCT($O$17:P$17)</f>
        <v>142971.34045263482</v>
      </c>
      <c r="Q311" s="10">
        <f>K311*PRODUCT($O$17:Q$17)</f>
        <v>144258.08251670853</v>
      </c>
      <c r="R311" s="10">
        <f>L311*PRODUCT($O$17:R$17)</f>
        <v>145556.40525935887</v>
      </c>
      <c r="S311" s="10">
        <f>M311*PRODUCT($O$17:S$17)</f>
        <v>146866.41290669309</v>
      </c>
      <c r="T311" s="2"/>
      <c r="U311" s="10">
        <f t="shared" si="28"/>
        <v>4746818.5383184021</v>
      </c>
      <c r="V311" s="10">
        <f t="shared" si="31"/>
        <v>4646568.5647106329</v>
      </c>
      <c r="W311" s="10">
        <f t="shared" si="31"/>
        <v>4544129.5992763201</v>
      </c>
      <c r="X311" s="10">
        <f t="shared" si="31"/>
        <v>4439470.3604104482</v>
      </c>
      <c r="Y311" s="10">
        <f t="shared" si="31"/>
        <v>4332559.1807474485</v>
      </c>
    </row>
    <row r="312" spans="1:25" s="5" customFormat="1" x14ac:dyDescent="0.2">
      <c r="A312" s="2"/>
      <c r="B312" s="29">
        <f>'3) Input geactiveerde inflatie'!B299</f>
        <v>287</v>
      </c>
      <c r="C312" s="29">
        <f>'3) Input geactiveerde inflatie'!D299</f>
        <v>3287879.2525361404</v>
      </c>
      <c r="D312" s="10">
        <f t="shared" si="29"/>
        <v>1643939.6262680702</v>
      </c>
      <c r="E312" s="39">
        <f>'3) Input geactiveerde inflatie'!E299</f>
        <v>24.5</v>
      </c>
      <c r="F312" s="51">
        <f>'3) Input geactiveerde inflatie'!F299</f>
        <v>2046</v>
      </c>
      <c r="G312" s="2"/>
      <c r="H312" s="53"/>
      <c r="I312" s="10">
        <f>IF(AND($F312&gt;I$10,$E312&gt;0),$D312/$E312,IF(I$10=$F312,$D312-SUM($G312:G312),0))</f>
        <v>67099.57658237021</v>
      </c>
      <c r="J312" s="10">
        <f>IF(AND($F312&gt;J$10,$E312&gt;0),$D312/$E312,IF(J$10=$F312,$D312-SUM($G312:I312),0))</f>
        <v>67099.57658237021</v>
      </c>
      <c r="K312" s="10">
        <f>IF(AND($F312&gt;K$10,$E312&gt;0),$D312/$E312,IF(K$10=$F312,$D312-SUM($G312:J312),0))</f>
        <v>67099.57658237021</v>
      </c>
      <c r="L312" s="10">
        <f>IF(AND($F312&gt;L$10,$E312&gt;0),$D312/$E312,IF(L$10=$F312,$D312-SUM($G312:K312),0))</f>
        <v>67099.57658237021</v>
      </c>
      <c r="M312" s="10">
        <f>IF(AND($F312&gt;M$10,$E312&gt;0),$D312/$E312,IF(M$10=$F312,$D312-SUM($G312:L312),0))</f>
        <v>67099.57658237021</v>
      </c>
      <c r="N312" s="2"/>
      <c r="O312" s="10">
        <f>I312*PRODUCT($O$17:O$17)</f>
        <v>67703.47277161153</v>
      </c>
      <c r="P312" s="10">
        <f>J312*PRODUCT($O$17:P$17)</f>
        <v>68312.804026556027</v>
      </c>
      <c r="Q312" s="10">
        <f>K312*PRODUCT($O$17:Q$17)</f>
        <v>68927.619262795022</v>
      </c>
      <c r="R312" s="10">
        <f>L312*PRODUCT($O$17:R$17)</f>
        <v>69547.967836160169</v>
      </c>
      <c r="S312" s="10">
        <f>M312*PRODUCT($O$17:S$17)</f>
        <v>70173.899546685599</v>
      </c>
      <c r="T312" s="2"/>
      <c r="U312" s="10">
        <f t="shared" si="28"/>
        <v>1591031.6101328712</v>
      </c>
      <c r="V312" s="10">
        <f t="shared" si="31"/>
        <v>1537038.0905975108</v>
      </c>
      <c r="W312" s="10">
        <f t="shared" si="31"/>
        <v>1481943.8141500934</v>
      </c>
      <c r="X312" s="10">
        <f t="shared" si="31"/>
        <v>1425733.3406412839</v>
      </c>
      <c r="Y312" s="10">
        <f t="shared" si="31"/>
        <v>1368391.0411603698</v>
      </c>
    </row>
    <row r="313" spans="1:25" s="5" customFormat="1" x14ac:dyDescent="0.2">
      <c r="A313" s="2"/>
      <c r="B313" s="29">
        <f>'3) Input geactiveerde inflatie'!B300</f>
        <v>288</v>
      </c>
      <c r="C313" s="29">
        <f>'3) Input geactiveerde inflatie'!D300</f>
        <v>527760.11960154655</v>
      </c>
      <c r="D313" s="10">
        <f t="shared" si="29"/>
        <v>263880.05980077328</v>
      </c>
      <c r="E313" s="39">
        <f>'3) Input geactiveerde inflatie'!E300</f>
        <v>9.5</v>
      </c>
      <c r="F313" s="51">
        <f>'3) Input geactiveerde inflatie'!F300</f>
        <v>2031</v>
      </c>
      <c r="G313" s="2"/>
      <c r="H313" s="53"/>
      <c r="I313" s="10">
        <f>IF(AND($F313&gt;I$10,$E313&gt;0),$D313/$E313,IF(I$10=$F313,$D313-SUM($G313:G313),0))</f>
        <v>27776.848400081399</v>
      </c>
      <c r="J313" s="10">
        <f>IF(AND($F313&gt;J$10,$E313&gt;0),$D313/$E313,IF(J$10=$F313,$D313-SUM($G313:I313),0))</f>
        <v>27776.848400081399</v>
      </c>
      <c r="K313" s="10">
        <f>IF(AND($F313&gt;K$10,$E313&gt;0),$D313/$E313,IF(K$10=$F313,$D313-SUM($G313:J313),0))</f>
        <v>27776.848400081399</v>
      </c>
      <c r="L313" s="10">
        <f>IF(AND($F313&gt;L$10,$E313&gt;0),$D313/$E313,IF(L$10=$F313,$D313-SUM($G313:K313),0))</f>
        <v>27776.848400081399</v>
      </c>
      <c r="M313" s="10">
        <f>IF(AND($F313&gt;M$10,$E313&gt;0),$D313/$E313,IF(M$10=$F313,$D313-SUM($G313:L313),0))</f>
        <v>27776.848400081399</v>
      </c>
      <c r="N313" s="2"/>
      <c r="O313" s="10">
        <f>I313*PRODUCT($O$17:O$17)</f>
        <v>28026.840035682129</v>
      </c>
      <c r="P313" s="10">
        <f>J313*PRODUCT($O$17:P$17)</f>
        <v>28279.081596003263</v>
      </c>
      <c r="Q313" s="10">
        <f>K313*PRODUCT($O$17:Q$17)</f>
        <v>28533.59333036729</v>
      </c>
      <c r="R313" s="10">
        <f>L313*PRODUCT($O$17:R$17)</f>
        <v>28790.395670340589</v>
      </c>
      <c r="S313" s="10">
        <f>M313*PRODUCT($O$17:S$17)</f>
        <v>29049.509231373653</v>
      </c>
      <c r="T313" s="2"/>
      <c r="U313" s="10">
        <f t="shared" si="28"/>
        <v>238228.14030329807</v>
      </c>
      <c r="V313" s="10">
        <f t="shared" si="31"/>
        <v>212093.11197002447</v>
      </c>
      <c r="W313" s="10">
        <f t="shared" si="31"/>
        <v>185468.35664738738</v>
      </c>
      <c r="X313" s="10">
        <f t="shared" si="31"/>
        <v>158347.17618687326</v>
      </c>
      <c r="Y313" s="10">
        <f t="shared" si="31"/>
        <v>130722.79154118146</v>
      </c>
    </row>
    <row r="314" spans="1:25" s="5" customFormat="1" x14ac:dyDescent="0.2">
      <c r="A314" s="2"/>
      <c r="B314" s="29">
        <f>'3) Input geactiveerde inflatie'!B301</f>
        <v>289</v>
      </c>
      <c r="C314" s="29">
        <f>'3) Input geactiveerde inflatie'!D301</f>
        <v>-1.0728825761458635E-11</v>
      </c>
      <c r="D314" s="10">
        <f t="shared" si="29"/>
        <v>-5.3644128807293173E-12</v>
      </c>
      <c r="E314" s="39">
        <f>'3) Input geactiveerde inflatie'!E301</f>
        <v>0</v>
      </c>
      <c r="F314" s="51">
        <f>'3) Input geactiveerde inflatie'!F301</f>
        <v>2011</v>
      </c>
      <c r="G314" s="2"/>
      <c r="H314" s="53"/>
      <c r="I314" s="10">
        <f>IF(AND($F314&gt;I$10,$E314&gt;0),$D314/$E314,IF(I$10=$F314,$D314-SUM($G314:G314),0))</f>
        <v>0</v>
      </c>
      <c r="J314" s="10">
        <f>IF(AND($F314&gt;J$10,$E314&gt;0),$D314/$E314,IF(J$10=$F314,$D314-SUM($G314:I314),0))</f>
        <v>0</v>
      </c>
      <c r="K314" s="10">
        <f>IF(AND($F314&gt;K$10,$E314&gt;0),$D314/$E314,IF(K$10=$F314,$D314-SUM($G314:J314),0))</f>
        <v>0</v>
      </c>
      <c r="L314" s="10">
        <f>IF(AND($F314&gt;L$10,$E314&gt;0),$D314/$E314,IF(L$10=$F314,$D314-SUM($G314:K314),0))</f>
        <v>0</v>
      </c>
      <c r="M314" s="10">
        <f>IF(AND($F314&gt;M$10,$E314&gt;0),$D314/$E314,IF(M$10=$F314,$D314-SUM($G314:L314),0))</f>
        <v>0</v>
      </c>
      <c r="N314" s="2"/>
      <c r="O314" s="10">
        <f>I314*PRODUCT($O$17:O$17)</f>
        <v>0</v>
      </c>
      <c r="P314" s="10">
        <f>J314*PRODUCT($O$17:P$17)</f>
        <v>0</v>
      </c>
      <c r="Q314" s="10">
        <f>K314*PRODUCT($O$17:Q$17)</f>
        <v>0</v>
      </c>
      <c r="R314" s="10">
        <f>L314*PRODUCT($O$17:R$17)</f>
        <v>0</v>
      </c>
      <c r="S314" s="10">
        <f>M314*PRODUCT($O$17:S$17)</f>
        <v>0</v>
      </c>
      <c r="T314" s="2"/>
      <c r="U314" s="10">
        <f t="shared" si="28"/>
        <v>-5.4126925966558808E-12</v>
      </c>
      <c r="V314" s="10">
        <f t="shared" si="31"/>
        <v>-5.461406830025783E-12</v>
      </c>
      <c r="W314" s="10">
        <f t="shared" si="31"/>
        <v>-5.5105594914960142E-12</v>
      </c>
      <c r="X314" s="10">
        <f t="shared" si="31"/>
        <v>-5.5601545269194775E-12</v>
      </c>
      <c r="Y314" s="10">
        <f t="shared" si="31"/>
        <v>-5.6101959176617526E-12</v>
      </c>
    </row>
    <row r="315" spans="1:25" s="5" customFormat="1" x14ac:dyDescent="0.2">
      <c r="A315" s="2"/>
      <c r="B315" s="29">
        <f>'3) Input geactiveerde inflatie'!B302</f>
        <v>290</v>
      </c>
      <c r="C315" s="29">
        <f>'3) Input geactiveerde inflatie'!D302</f>
        <v>24124.992996352288</v>
      </c>
      <c r="D315" s="10">
        <f t="shared" si="29"/>
        <v>12062.496498176144</v>
      </c>
      <c r="E315" s="39">
        <f>'3) Input geactiveerde inflatie'!E302</f>
        <v>0</v>
      </c>
      <c r="F315" s="51">
        <f>'3) Input geactiveerde inflatie'!F302</f>
        <v>2011</v>
      </c>
      <c r="G315" s="2"/>
      <c r="H315" s="53"/>
      <c r="I315" s="10">
        <f>IF(AND($F315&gt;I$10,$E315&gt;0),$D315/$E315,IF(I$10=$F315,$D315-SUM($G315:G315),0))</f>
        <v>0</v>
      </c>
      <c r="J315" s="10">
        <f>IF(AND($F315&gt;J$10,$E315&gt;0),$D315/$E315,IF(J$10=$F315,$D315-SUM($G315:I315),0))</f>
        <v>0</v>
      </c>
      <c r="K315" s="10">
        <f>IF(AND($F315&gt;K$10,$E315&gt;0),$D315/$E315,IF(K$10=$F315,$D315-SUM($G315:J315),0))</f>
        <v>0</v>
      </c>
      <c r="L315" s="10">
        <f>IF(AND($F315&gt;L$10,$E315&gt;0),$D315/$E315,IF(L$10=$F315,$D315-SUM($G315:K315),0))</f>
        <v>0</v>
      </c>
      <c r="M315" s="10">
        <f>IF(AND($F315&gt;M$10,$E315&gt;0),$D315/$E315,IF(M$10=$F315,$D315-SUM($G315:L315),0))</f>
        <v>0</v>
      </c>
      <c r="N315" s="2"/>
      <c r="O315" s="10">
        <f>I315*PRODUCT($O$17:O$17)</f>
        <v>0</v>
      </c>
      <c r="P315" s="10">
        <f>J315*PRODUCT($O$17:P$17)</f>
        <v>0</v>
      </c>
      <c r="Q315" s="10">
        <f>K315*PRODUCT($O$17:Q$17)</f>
        <v>0</v>
      </c>
      <c r="R315" s="10">
        <f>L315*PRODUCT($O$17:R$17)</f>
        <v>0</v>
      </c>
      <c r="S315" s="10">
        <f>M315*PRODUCT($O$17:S$17)</f>
        <v>0</v>
      </c>
      <c r="T315" s="2"/>
      <c r="U315" s="10">
        <f t="shared" si="28"/>
        <v>12171.058966659728</v>
      </c>
      <c r="V315" s="10">
        <f t="shared" ref="V315:Y330" si="32">U315*P$17-P315</f>
        <v>12280.598497359664</v>
      </c>
      <c r="W315" s="10">
        <f t="shared" si="32"/>
        <v>12391.1238838359</v>
      </c>
      <c r="X315" s="10">
        <f t="shared" si="32"/>
        <v>12502.643998790421</v>
      </c>
      <c r="Y315" s="10">
        <f t="shared" si="32"/>
        <v>12615.167794779534</v>
      </c>
    </row>
    <row r="316" spans="1:25" s="5" customFormat="1" x14ac:dyDescent="0.2">
      <c r="A316" s="2"/>
      <c r="B316" s="29">
        <f>'3) Input geactiveerde inflatie'!B303</f>
        <v>291</v>
      </c>
      <c r="C316" s="29">
        <f>'3) Input geactiveerde inflatie'!D303</f>
        <v>10496230.585278317</v>
      </c>
      <c r="D316" s="10">
        <f t="shared" si="29"/>
        <v>5248115.2926391587</v>
      </c>
      <c r="E316" s="39">
        <f>'3) Input geactiveerde inflatie'!E303</f>
        <v>35.5</v>
      </c>
      <c r="F316" s="51">
        <f>'3) Input geactiveerde inflatie'!F303</f>
        <v>2057</v>
      </c>
      <c r="G316" s="2"/>
      <c r="H316" s="53"/>
      <c r="I316" s="10">
        <f>IF(AND($F316&gt;I$10,$E316&gt;0),$D316/$E316,IF(I$10=$F316,$D316-SUM($G316:G316),0))</f>
        <v>147834.23359546927</v>
      </c>
      <c r="J316" s="10">
        <f>IF(AND($F316&gt;J$10,$E316&gt;0),$D316/$E316,IF(J$10=$F316,$D316-SUM($G316:I316),0))</f>
        <v>147834.23359546927</v>
      </c>
      <c r="K316" s="10">
        <f>IF(AND($F316&gt;K$10,$E316&gt;0),$D316/$E316,IF(K$10=$F316,$D316-SUM($G316:J316),0))</f>
        <v>147834.23359546927</v>
      </c>
      <c r="L316" s="10">
        <f>IF(AND($F316&gt;L$10,$E316&gt;0),$D316/$E316,IF(L$10=$F316,$D316-SUM($G316:K316),0))</f>
        <v>147834.23359546927</v>
      </c>
      <c r="M316" s="10">
        <f>IF(AND($F316&gt;M$10,$E316&gt;0),$D316/$E316,IF(M$10=$F316,$D316-SUM($G316:L316),0))</f>
        <v>147834.23359546927</v>
      </c>
      <c r="N316" s="2"/>
      <c r="O316" s="10">
        <f>I316*PRODUCT($O$17:O$17)</f>
        <v>149164.74169782849</v>
      </c>
      <c r="P316" s="10">
        <f>J316*PRODUCT($O$17:P$17)</f>
        <v>150507.22437310891</v>
      </c>
      <c r="Q316" s="10">
        <f>K316*PRODUCT($O$17:Q$17)</f>
        <v>151861.78939246686</v>
      </c>
      <c r="R316" s="10">
        <f>L316*PRODUCT($O$17:R$17)</f>
        <v>153228.54549699905</v>
      </c>
      <c r="S316" s="10">
        <f>M316*PRODUCT($O$17:S$17)</f>
        <v>154607.60240647203</v>
      </c>
      <c r="T316" s="2"/>
      <c r="U316" s="10">
        <f t="shared" si="28"/>
        <v>5146183.5885750819</v>
      </c>
      <c r="V316" s="10">
        <f t="shared" si="32"/>
        <v>5041992.0164991487</v>
      </c>
      <c r="W316" s="10">
        <f t="shared" si="32"/>
        <v>4935508.1552551743</v>
      </c>
      <c r="X316" s="10">
        <f t="shared" si="32"/>
        <v>4826699.1831554715</v>
      </c>
      <c r="Y316" s="10">
        <f t="shared" si="32"/>
        <v>4715531.8733973978</v>
      </c>
    </row>
    <row r="317" spans="1:25" s="5" customFormat="1" x14ac:dyDescent="0.2">
      <c r="A317" s="2"/>
      <c r="B317" s="29">
        <f>'3) Input geactiveerde inflatie'!B304</f>
        <v>292</v>
      </c>
      <c r="C317" s="29">
        <f>'3) Input geactiveerde inflatie'!D304</f>
        <v>3053919.7344745379</v>
      </c>
      <c r="D317" s="10">
        <f t="shared" si="29"/>
        <v>1526959.8672372689</v>
      </c>
      <c r="E317" s="39">
        <f>'3) Input geactiveerde inflatie'!E304</f>
        <v>25.5</v>
      </c>
      <c r="F317" s="51">
        <f>'3) Input geactiveerde inflatie'!F304</f>
        <v>2047</v>
      </c>
      <c r="G317" s="2"/>
      <c r="H317" s="53"/>
      <c r="I317" s="10">
        <f>IF(AND($F317&gt;I$10,$E317&gt;0),$D317/$E317,IF(I$10=$F317,$D317-SUM($G317:G317),0))</f>
        <v>59880.779107343878</v>
      </c>
      <c r="J317" s="10">
        <f>IF(AND($F317&gt;J$10,$E317&gt;0),$D317/$E317,IF(J$10=$F317,$D317-SUM($G317:I317),0))</f>
        <v>59880.779107343878</v>
      </c>
      <c r="K317" s="10">
        <f>IF(AND($F317&gt;K$10,$E317&gt;0),$D317/$E317,IF(K$10=$F317,$D317-SUM($G317:J317),0))</f>
        <v>59880.779107343878</v>
      </c>
      <c r="L317" s="10">
        <f>IF(AND($F317&gt;L$10,$E317&gt;0),$D317/$E317,IF(L$10=$F317,$D317-SUM($G317:K317),0))</f>
        <v>59880.779107343878</v>
      </c>
      <c r="M317" s="10">
        <f>IF(AND($F317&gt;M$10,$E317&gt;0),$D317/$E317,IF(M$10=$F317,$D317-SUM($G317:L317),0))</f>
        <v>59880.779107343878</v>
      </c>
      <c r="N317" s="2"/>
      <c r="O317" s="10">
        <f>I317*PRODUCT($O$17:O$17)</f>
        <v>60419.706119309965</v>
      </c>
      <c r="P317" s="10">
        <f>J317*PRODUCT($O$17:P$17)</f>
        <v>60963.483474383749</v>
      </c>
      <c r="Q317" s="10">
        <f>K317*PRODUCT($O$17:Q$17)</f>
        <v>61512.154825653197</v>
      </c>
      <c r="R317" s="10">
        <f>L317*PRODUCT($O$17:R$17)</f>
        <v>62065.764219084063</v>
      </c>
      <c r="S317" s="10">
        <f>M317*PRODUCT($O$17:S$17)</f>
        <v>62624.356097055817</v>
      </c>
      <c r="T317" s="2"/>
      <c r="U317" s="10">
        <f t="shared" si="28"/>
        <v>1480282.7999230942</v>
      </c>
      <c r="V317" s="10">
        <f t="shared" si="32"/>
        <v>1432641.861648018</v>
      </c>
      <c r="W317" s="10">
        <f t="shared" si="32"/>
        <v>1384023.483577197</v>
      </c>
      <c r="X317" s="10">
        <f t="shared" si="32"/>
        <v>1334413.9307103076</v>
      </c>
      <c r="Y317" s="10">
        <f t="shared" si="32"/>
        <v>1283799.2999896444</v>
      </c>
    </row>
    <row r="318" spans="1:25" s="5" customFormat="1" x14ac:dyDescent="0.2">
      <c r="A318" s="2"/>
      <c r="B318" s="29">
        <f>'3) Input geactiveerde inflatie'!B305</f>
        <v>293</v>
      </c>
      <c r="C318" s="29">
        <f>'3) Input geactiveerde inflatie'!D305</f>
        <v>553500.61422233377</v>
      </c>
      <c r="D318" s="10">
        <f t="shared" si="29"/>
        <v>276750.30711116688</v>
      </c>
      <c r="E318" s="39">
        <f>'3) Input geactiveerde inflatie'!E305</f>
        <v>10.5</v>
      </c>
      <c r="F318" s="51">
        <f>'3) Input geactiveerde inflatie'!F305</f>
        <v>2032</v>
      </c>
      <c r="G318" s="2"/>
      <c r="H318" s="53"/>
      <c r="I318" s="10">
        <f>IF(AND($F318&gt;I$10,$E318&gt;0),$D318/$E318,IF(I$10=$F318,$D318-SUM($G318:G318),0))</f>
        <v>26357.172105825419</v>
      </c>
      <c r="J318" s="10">
        <f>IF(AND($F318&gt;J$10,$E318&gt;0),$D318/$E318,IF(J$10=$F318,$D318-SUM($G318:I318),0))</f>
        <v>26357.172105825419</v>
      </c>
      <c r="K318" s="10">
        <f>IF(AND($F318&gt;K$10,$E318&gt;0),$D318/$E318,IF(K$10=$F318,$D318-SUM($G318:J318),0))</f>
        <v>26357.172105825419</v>
      </c>
      <c r="L318" s="10">
        <f>IF(AND($F318&gt;L$10,$E318&gt;0),$D318/$E318,IF(L$10=$F318,$D318-SUM($G318:K318),0))</f>
        <v>26357.172105825419</v>
      </c>
      <c r="M318" s="10">
        <f>IF(AND($F318&gt;M$10,$E318&gt;0),$D318/$E318,IF(M$10=$F318,$D318-SUM($G318:L318),0))</f>
        <v>26357.172105825419</v>
      </c>
      <c r="N318" s="2"/>
      <c r="O318" s="10">
        <f>I318*PRODUCT($O$17:O$17)</f>
        <v>26594.386654777845</v>
      </c>
      <c r="P318" s="10">
        <f>J318*PRODUCT($O$17:P$17)</f>
        <v>26833.736134670842</v>
      </c>
      <c r="Q318" s="10">
        <f>K318*PRODUCT($O$17:Q$17)</f>
        <v>27075.239759882876</v>
      </c>
      <c r="R318" s="10">
        <f>L318*PRODUCT($O$17:R$17)</f>
        <v>27318.916917721817</v>
      </c>
      <c r="S318" s="10">
        <f>M318*PRODUCT($O$17:S$17)</f>
        <v>27564.787169981311</v>
      </c>
      <c r="T318" s="2"/>
      <c r="U318" s="10">
        <f t="shared" si="28"/>
        <v>252646.67322038952</v>
      </c>
      <c r="V318" s="10">
        <f t="shared" si="32"/>
        <v>228086.75714470216</v>
      </c>
      <c r="W318" s="10">
        <f t="shared" si="32"/>
        <v>203064.29819912158</v>
      </c>
      <c r="X318" s="10">
        <f t="shared" si="32"/>
        <v>177572.95996519181</v>
      </c>
      <c r="Y318" s="10">
        <f t="shared" si="32"/>
        <v>151606.3294348972</v>
      </c>
    </row>
    <row r="319" spans="1:25" s="5" customFormat="1" x14ac:dyDescent="0.2">
      <c r="A319" s="2"/>
      <c r="B319" s="29">
        <f>'3) Input geactiveerde inflatie'!B306</f>
        <v>294</v>
      </c>
      <c r="C319" s="29">
        <f>'3) Input geactiveerde inflatie'!D306</f>
        <v>86018.79934709752</v>
      </c>
      <c r="D319" s="10">
        <f t="shared" si="29"/>
        <v>43009.39967354876</v>
      </c>
      <c r="E319" s="39">
        <f>'3) Input geactiveerde inflatie'!E306</f>
        <v>0</v>
      </c>
      <c r="F319" s="51">
        <f>'3) Input geactiveerde inflatie'!F306</f>
        <v>2011</v>
      </c>
      <c r="G319" s="2"/>
      <c r="H319" s="53"/>
      <c r="I319" s="10">
        <f>IF(AND($F319&gt;I$10,$E319&gt;0),$D319/$E319,IF(I$10=$F319,$D319-SUM($G319:G319),0))</f>
        <v>0</v>
      </c>
      <c r="J319" s="10">
        <f>IF(AND($F319&gt;J$10,$E319&gt;0),$D319/$E319,IF(J$10=$F319,$D319-SUM($G319:I319),0))</f>
        <v>0</v>
      </c>
      <c r="K319" s="10">
        <f>IF(AND($F319&gt;K$10,$E319&gt;0),$D319/$E319,IF(K$10=$F319,$D319-SUM($G319:J319),0))</f>
        <v>0</v>
      </c>
      <c r="L319" s="10">
        <f>IF(AND($F319&gt;L$10,$E319&gt;0),$D319/$E319,IF(L$10=$F319,$D319-SUM($G319:K319),0))</f>
        <v>0</v>
      </c>
      <c r="M319" s="10">
        <f>IF(AND($F319&gt;M$10,$E319&gt;0),$D319/$E319,IF(M$10=$F319,$D319-SUM($G319:L319),0))</f>
        <v>0</v>
      </c>
      <c r="N319" s="2"/>
      <c r="O319" s="10">
        <f>I319*PRODUCT($O$17:O$17)</f>
        <v>0</v>
      </c>
      <c r="P319" s="10">
        <f>J319*PRODUCT($O$17:P$17)</f>
        <v>0</v>
      </c>
      <c r="Q319" s="10">
        <f>K319*PRODUCT($O$17:Q$17)</f>
        <v>0</v>
      </c>
      <c r="R319" s="10">
        <f>L319*PRODUCT($O$17:R$17)</f>
        <v>0</v>
      </c>
      <c r="S319" s="10">
        <f>M319*PRODUCT($O$17:S$17)</f>
        <v>0</v>
      </c>
      <c r="T319" s="2"/>
      <c r="U319" s="10">
        <f t="shared" si="28"/>
        <v>43396.484270610694</v>
      </c>
      <c r="V319" s="10">
        <f t="shared" si="32"/>
        <v>43787.052629046186</v>
      </c>
      <c r="W319" s="10">
        <f t="shared" si="32"/>
        <v>44181.136102707598</v>
      </c>
      <c r="X319" s="10">
        <f t="shared" si="32"/>
        <v>44578.766327631965</v>
      </c>
      <c r="Y319" s="10">
        <f t="shared" si="32"/>
        <v>44979.975224580645</v>
      </c>
    </row>
    <row r="320" spans="1:25" s="5" customFormat="1" x14ac:dyDescent="0.2">
      <c r="A320" s="2"/>
      <c r="B320" s="29">
        <f>'3) Input geactiveerde inflatie'!B307</f>
        <v>295</v>
      </c>
      <c r="C320" s="29">
        <f>'3) Input geactiveerde inflatie'!D307</f>
        <v>12379237.927437022</v>
      </c>
      <c r="D320" s="10">
        <f t="shared" si="29"/>
        <v>6189618.9637185112</v>
      </c>
      <c r="E320" s="39">
        <f>'3) Input geactiveerde inflatie'!E307</f>
        <v>36.5</v>
      </c>
      <c r="F320" s="51">
        <f>'3) Input geactiveerde inflatie'!F307</f>
        <v>2058</v>
      </c>
      <c r="G320" s="2"/>
      <c r="H320" s="53"/>
      <c r="I320" s="10">
        <f>IF(AND($F320&gt;I$10,$E320&gt;0),$D320/$E320,IF(I$10=$F320,$D320-SUM($G320:G320),0))</f>
        <v>169578.60174571263</v>
      </c>
      <c r="J320" s="10">
        <f>IF(AND($F320&gt;J$10,$E320&gt;0),$D320/$E320,IF(J$10=$F320,$D320-SUM($G320:I320),0))</f>
        <v>169578.60174571263</v>
      </c>
      <c r="K320" s="10">
        <f>IF(AND($F320&gt;K$10,$E320&gt;0),$D320/$E320,IF(K$10=$F320,$D320-SUM($G320:J320),0))</f>
        <v>169578.60174571263</v>
      </c>
      <c r="L320" s="10">
        <f>IF(AND($F320&gt;L$10,$E320&gt;0),$D320/$E320,IF(L$10=$F320,$D320-SUM($G320:K320),0))</f>
        <v>169578.60174571263</v>
      </c>
      <c r="M320" s="10">
        <f>IF(AND($F320&gt;M$10,$E320&gt;0),$D320/$E320,IF(M$10=$F320,$D320-SUM($G320:L320),0))</f>
        <v>169578.60174571263</v>
      </c>
      <c r="N320" s="2"/>
      <c r="O320" s="10">
        <f>I320*PRODUCT($O$17:O$17)</f>
        <v>171104.80916142403</v>
      </c>
      <c r="P320" s="10">
        <f>J320*PRODUCT($O$17:P$17)</f>
        <v>172644.75244387682</v>
      </c>
      <c r="Q320" s="10">
        <f>K320*PRODUCT($O$17:Q$17)</f>
        <v>174198.55521587169</v>
      </c>
      <c r="R320" s="10">
        <f>L320*PRODUCT($O$17:R$17)</f>
        <v>175766.34221281452</v>
      </c>
      <c r="S320" s="10">
        <f>M320*PRODUCT($O$17:S$17)</f>
        <v>177348.23929272982</v>
      </c>
      <c r="T320" s="2"/>
      <c r="U320" s="10">
        <f t="shared" si="28"/>
        <v>6074220.7252305532</v>
      </c>
      <c r="V320" s="10">
        <f t="shared" si="32"/>
        <v>5956243.9593137503</v>
      </c>
      <c r="W320" s="10">
        <f t="shared" si="32"/>
        <v>5835651.5997317014</v>
      </c>
      <c r="X320" s="10">
        <f t="shared" si="32"/>
        <v>5712406.121916471</v>
      </c>
      <c r="Y320" s="10">
        <f t="shared" si="32"/>
        <v>5586469.5377209894</v>
      </c>
    </row>
    <row r="321" spans="1:25" s="5" customFormat="1" x14ac:dyDescent="0.2">
      <c r="A321" s="2"/>
      <c r="B321" s="29">
        <f>'3) Input geactiveerde inflatie'!B308</f>
        <v>296</v>
      </c>
      <c r="C321" s="29">
        <f>'3) Input geactiveerde inflatie'!D308</f>
        <v>2848398.6337703392</v>
      </c>
      <c r="D321" s="10">
        <f t="shared" si="29"/>
        <v>1424199.3168851696</v>
      </c>
      <c r="E321" s="39">
        <f>'3) Input geactiveerde inflatie'!E308</f>
        <v>26.5</v>
      </c>
      <c r="F321" s="51">
        <f>'3) Input geactiveerde inflatie'!F308</f>
        <v>2048</v>
      </c>
      <c r="G321" s="2"/>
      <c r="H321" s="53"/>
      <c r="I321" s="10">
        <f>IF(AND($F321&gt;I$10,$E321&gt;0),$D321/$E321,IF(I$10=$F321,$D321-SUM($G321:G321),0))</f>
        <v>53743.370448496964</v>
      </c>
      <c r="J321" s="10">
        <f>IF(AND($F321&gt;J$10,$E321&gt;0),$D321/$E321,IF(J$10=$F321,$D321-SUM($G321:I321),0))</f>
        <v>53743.370448496964</v>
      </c>
      <c r="K321" s="10">
        <f>IF(AND($F321&gt;K$10,$E321&gt;0),$D321/$E321,IF(K$10=$F321,$D321-SUM($G321:J321),0))</f>
        <v>53743.370448496964</v>
      </c>
      <c r="L321" s="10">
        <f>IF(AND($F321&gt;L$10,$E321&gt;0),$D321/$E321,IF(L$10=$F321,$D321-SUM($G321:K321),0))</f>
        <v>53743.370448496964</v>
      </c>
      <c r="M321" s="10">
        <f>IF(AND($F321&gt;M$10,$E321&gt;0),$D321/$E321,IF(M$10=$F321,$D321-SUM($G321:L321),0))</f>
        <v>53743.370448496964</v>
      </c>
      <c r="N321" s="2"/>
      <c r="O321" s="10">
        <f>I321*PRODUCT($O$17:O$17)</f>
        <v>54227.06078253343</v>
      </c>
      <c r="P321" s="10">
        <f>J321*PRODUCT($O$17:P$17)</f>
        <v>54715.104329576228</v>
      </c>
      <c r="Q321" s="10">
        <f>K321*PRODUCT($O$17:Q$17)</f>
        <v>55207.540268542405</v>
      </c>
      <c r="R321" s="10">
        <f>L321*PRODUCT($O$17:R$17)</f>
        <v>55704.408130959273</v>
      </c>
      <c r="S321" s="10">
        <f>M321*PRODUCT($O$17:S$17)</f>
        <v>56205.747804137907</v>
      </c>
      <c r="T321" s="2"/>
      <c r="U321" s="10">
        <f t="shared" si="28"/>
        <v>1382790.0499546025</v>
      </c>
      <c r="V321" s="10">
        <f t="shared" si="32"/>
        <v>1340520.0560746174</v>
      </c>
      <c r="W321" s="10">
        <f t="shared" si="32"/>
        <v>1297377.1963107465</v>
      </c>
      <c r="X321" s="10">
        <f t="shared" si="32"/>
        <v>1253349.1829465837</v>
      </c>
      <c r="Y321" s="10">
        <f t="shared" si="32"/>
        <v>1208423.5777889651</v>
      </c>
    </row>
    <row r="322" spans="1:25" s="5" customFormat="1" x14ac:dyDescent="0.2">
      <c r="A322" s="2"/>
      <c r="B322" s="29">
        <f>'3) Input geactiveerde inflatie'!B309</f>
        <v>297</v>
      </c>
      <c r="C322" s="29">
        <f>'3) Input geactiveerde inflatie'!D309</f>
        <v>572116.99263239373</v>
      </c>
      <c r="D322" s="10">
        <f t="shared" si="29"/>
        <v>286058.49631619686</v>
      </c>
      <c r="E322" s="39">
        <f>'3) Input geactiveerde inflatie'!E309</f>
        <v>11.5</v>
      </c>
      <c r="F322" s="51">
        <f>'3) Input geactiveerde inflatie'!F309</f>
        <v>2033</v>
      </c>
      <c r="G322" s="2"/>
      <c r="H322" s="53"/>
      <c r="I322" s="10">
        <f>IF(AND($F322&gt;I$10,$E322&gt;0),$D322/$E322,IF(I$10=$F322,$D322-SUM($G322:G322),0))</f>
        <v>24874.651853582334</v>
      </c>
      <c r="J322" s="10">
        <f>IF(AND($F322&gt;J$10,$E322&gt;0),$D322/$E322,IF(J$10=$F322,$D322-SUM($G322:I322),0))</f>
        <v>24874.651853582334</v>
      </c>
      <c r="K322" s="10">
        <f>IF(AND($F322&gt;K$10,$E322&gt;0),$D322/$E322,IF(K$10=$F322,$D322-SUM($G322:J322),0))</f>
        <v>24874.651853582334</v>
      </c>
      <c r="L322" s="10">
        <f>IF(AND($F322&gt;L$10,$E322&gt;0),$D322/$E322,IF(L$10=$F322,$D322-SUM($G322:K322),0))</f>
        <v>24874.651853582334</v>
      </c>
      <c r="M322" s="10">
        <f>IF(AND($F322&gt;M$10,$E322&gt;0),$D322/$E322,IF(M$10=$F322,$D322-SUM($G322:L322),0))</f>
        <v>24874.651853582334</v>
      </c>
      <c r="N322" s="2"/>
      <c r="O322" s="10">
        <f>I322*PRODUCT($O$17:O$17)</f>
        <v>25098.523720264573</v>
      </c>
      <c r="P322" s="10">
        <f>J322*PRODUCT($O$17:P$17)</f>
        <v>25324.410433746951</v>
      </c>
      <c r="Q322" s="10">
        <f>K322*PRODUCT($O$17:Q$17)</f>
        <v>25552.330127650668</v>
      </c>
      <c r="R322" s="10">
        <f>L322*PRODUCT($O$17:R$17)</f>
        <v>25782.301098799522</v>
      </c>
      <c r="S322" s="10">
        <f>M322*PRODUCT($O$17:S$17)</f>
        <v>26014.341808688714</v>
      </c>
      <c r="T322" s="2"/>
      <c r="U322" s="10">
        <f t="shared" si="28"/>
        <v>263534.49906277808</v>
      </c>
      <c r="V322" s="10">
        <f t="shared" si="32"/>
        <v>240581.89912059609</v>
      </c>
      <c r="W322" s="10">
        <f t="shared" si="32"/>
        <v>217194.80608503075</v>
      </c>
      <c r="X322" s="10">
        <f t="shared" si="32"/>
        <v>193367.25824099651</v>
      </c>
      <c r="Y322" s="10">
        <f t="shared" si="32"/>
        <v>169093.22175647676</v>
      </c>
    </row>
    <row r="323" spans="1:25" s="5" customFormat="1" x14ac:dyDescent="0.2">
      <c r="A323" s="2"/>
      <c r="B323" s="29">
        <f>'3) Input geactiveerde inflatie'!B310</f>
        <v>298</v>
      </c>
      <c r="C323" s="29">
        <f>'3) Input geactiveerde inflatie'!D310</f>
        <v>125187.09506758617</v>
      </c>
      <c r="D323" s="10">
        <f t="shared" si="29"/>
        <v>62593.547533793084</v>
      </c>
      <c r="E323" s="39">
        <f>'3) Input geactiveerde inflatie'!E310</f>
        <v>0</v>
      </c>
      <c r="F323" s="51">
        <f>'3) Input geactiveerde inflatie'!F310</f>
        <v>2011</v>
      </c>
      <c r="G323" s="2"/>
      <c r="H323" s="53"/>
      <c r="I323" s="10">
        <f>IF(AND($F323&gt;I$10,$E323&gt;0),$D323/$E323,IF(I$10=$F323,$D323-SUM($G323:G323),0))</f>
        <v>0</v>
      </c>
      <c r="J323" s="10">
        <f>IF(AND($F323&gt;J$10,$E323&gt;0),$D323/$E323,IF(J$10=$F323,$D323-SUM($G323:I323),0))</f>
        <v>0</v>
      </c>
      <c r="K323" s="10">
        <f>IF(AND($F323&gt;K$10,$E323&gt;0),$D323/$E323,IF(K$10=$F323,$D323-SUM($G323:J323),0))</f>
        <v>0</v>
      </c>
      <c r="L323" s="10">
        <f>IF(AND($F323&gt;L$10,$E323&gt;0),$D323/$E323,IF(L$10=$F323,$D323-SUM($G323:K323),0))</f>
        <v>0</v>
      </c>
      <c r="M323" s="10">
        <f>IF(AND($F323&gt;M$10,$E323&gt;0),$D323/$E323,IF(M$10=$F323,$D323-SUM($G323:L323),0))</f>
        <v>0</v>
      </c>
      <c r="N323" s="2"/>
      <c r="O323" s="10">
        <f>I323*PRODUCT($O$17:O$17)</f>
        <v>0</v>
      </c>
      <c r="P323" s="10">
        <f>J323*PRODUCT($O$17:P$17)</f>
        <v>0</v>
      </c>
      <c r="Q323" s="10">
        <f>K323*PRODUCT($O$17:Q$17)</f>
        <v>0</v>
      </c>
      <c r="R323" s="10">
        <f>L323*PRODUCT($O$17:R$17)</f>
        <v>0</v>
      </c>
      <c r="S323" s="10">
        <f>M323*PRODUCT($O$17:S$17)</f>
        <v>0</v>
      </c>
      <c r="T323" s="2"/>
      <c r="U323" s="10">
        <f t="shared" si="28"/>
        <v>63156.889461597217</v>
      </c>
      <c r="V323" s="10">
        <f t="shared" si="32"/>
        <v>63725.301466751582</v>
      </c>
      <c r="W323" s="10">
        <f t="shared" si="32"/>
        <v>64298.829179952336</v>
      </c>
      <c r="X323" s="10">
        <f t="shared" si="32"/>
        <v>64877.5186425719</v>
      </c>
      <c r="Y323" s="10">
        <f t="shared" si="32"/>
        <v>65461.416310355038</v>
      </c>
    </row>
    <row r="324" spans="1:25" s="5" customFormat="1" x14ac:dyDescent="0.2">
      <c r="A324" s="2"/>
      <c r="B324" s="29">
        <f>'3) Input geactiveerde inflatie'!B311</f>
        <v>299</v>
      </c>
      <c r="C324" s="29">
        <f>'3) Input geactiveerde inflatie'!D311</f>
        <v>12075768.681622796</v>
      </c>
      <c r="D324" s="10">
        <f t="shared" si="29"/>
        <v>6037884.3408113979</v>
      </c>
      <c r="E324" s="39">
        <f>'3) Input geactiveerde inflatie'!E311</f>
        <v>37.5</v>
      </c>
      <c r="F324" s="51">
        <f>'3) Input geactiveerde inflatie'!F311</f>
        <v>2059</v>
      </c>
      <c r="G324" s="2"/>
      <c r="H324" s="53"/>
      <c r="I324" s="10">
        <f>IF(AND($F324&gt;I$10,$E324&gt;0),$D324/$E324,IF(I$10=$F324,$D324-SUM($G324:G324),0))</f>
        <v>161010.24908830394</v>
      </c>
      <c r="J324" s="10">
        <f>IF(AND($F324&gt;J$10,$E324&gt;0),$D324/$E324,IF(J$10=$F324,$D324-SUM($G324:I324),0))</f>
        <v>161010.24908830394</v>
      </c>
      <c r="K324" s="10">
        <f>IF(AND($F324&gt;K$10,$E324&gt;0),$D324/$E324,IF(K$10=$F324,$D324-SUM($G324:J324),0))</f>
        <v>161010.24908830394</v>
      </c>
      <c r="L324" s="10">
        <f>IF(AND($F324&gt;L$10,$E324&gt;0),$D324/$E324,IF(L$10=$F324,$D324-SUM($G324:K324),0))</f>
        <v>161010.24908830394</v>
      </c>
      <c r="M324" s="10">
        <f>IF(AND($F324&gt;M$10,$E324&gt;0),$D324/$E324,IF(M$10=$F324,$D324-SUM($G324:L324),0))</f>
        <v>161010.24908830394</v>
      </c>
      <c r="N324" s="2"/>
      <c r="O324" s="10">
        <f>I324*PRODUCT($O$17:O$17)</f>
        <v>162459.34133009866</v>
      </c>
      <c r="P324" s="10">
        <f>J324*PRODUCT($O$17:P$17)</f>
        <v>163921.47540206954</v>
      </c>
      <c r="Q324" s="10">
        <f>K324*PRODUCT($O$17:Q$17)</f>
        <v>165396.76868068814</v>
      </c>
      <c r="R324" s="10">
        <f>L324*PRODUCT($O$17:R$17)</f>
        <v>166885.33959881429</v>
      </c>
      <c r="S324" s="10">
        <f>M324*PRODUCT($O$17:S$17)</f>
        <v>168387.30765520362</v>
      </c>
      <c r="T324" s="2"/>
      <c r="U324" s="10">
        <f t="shared" si="28"/>
        <v>5929765.9585486008</v>
      </c>
      <c r="V324" s="10">
        <f t="shared" si="32"/>
        <v>5819212.3767734682</v>
      </c>
      <c r="W324" s="10">
        <f t="shared" si="32"/>
        <v>5706188.5194837404</v>
      </c>
      <c r="X324" s="10">
        <f t="shared" si="32"/>
        <v>5590658.8765602792</v>
      </c>
      <c r="Y324" s="10">
        <f t="shared" si="32"/>
        <v>5472587.4987941179</v>
      </c>
    </row>
    <row r="325" spans="1:25" s="5" customFormat="1" x14ac:dyDescent="0.2">
      <c r="A325" s="2"/>
      <c r="B325" s="29">
        <f>'3) Input geactiveerde inflatie'!B312</f>
        <v>300</v>
      </c>
      <c r="C325" s="29">
        <f>'3) Input geactiveerde inflatie'!D312</f>
        <v>3283619.1099634692</v>
      </c>
      <c r="D325" s="10">
        <f t="shared" si="29"/>
        <v>1641809.5549817346</v>
      </c>
      <c r="E325" s="39">
        <f>'3) Input geactiveerde inflatie'!E312</f>
        <v>27.5</v>
      </c>
      <c r="F325" s="51">
        <f>'3) Input geactiveerde inflatie'!F312</f>
        <v>2049</v>
      </c>
      <c r="G325" s="2"/>
      <c r="H325" s="53"/>
      <c r="I325" s="10">
        <f>IF(AND($F325&gt;I$10,$E325&gt;0),$D325/$E325,IF(I$10=$F325,$D325-SUM($G325:G325),0))</f>
        <v>59702.165635699443</v>
      </c>
      <c r="J325" s="10">
        <f>IF(AND($F325&gt;J$10,$E325&gt;0),$D325/$E325,IF(J$10=$F325,$D325-SUM($G325:I325),0))</f>
        <v>59702.165635699443</v>
      </c>
      <c r="K325" s="10">
        <f>IF(AND($F325&gt;K$10,$E325&gt;0),$D325/$E325,IF(K$10=$F325,$D325-SUM($G325:J325),0))</f>
        <v>59702.165635699443</v>
      </c>
      <c r="L325" s="10">
        <f>IF(AND($F325&gt;L$10,$E325&gt;0),$D325/$E325,IF(L$10=$F325,$D325-SUM($G325:K325),0))</f>
        <v>59702.165635699443</v>
      </c>
      <c r="M325" s="10">
        <f>IF(AND($F325&gt;M$10,$E325&gt;0),$D325/$E325,IF(M$10=$F325,$D325-SUM($G325:L325),0))</f>
        <v>59702.165635699443</v>
      </c>
      <c r="N325" s="2"/>
      <c r="O325" s="10">
        <f>I325*PRODUCT($O$17:O$17)</f>
        <v>60239.485126420732</v>
      </c>
      <c r="P325" s="10">
        <f>J325*PRODUCT($O$17:P$17)</f>
        <v>60781.640492558508</v>
      </c>
      <c r="Q325" s="10">
        <f>K325*PRODUCT($O$17:Q$17)</f>
        <v>61328.675256991526</v>
      </c>
      <c r="R325" s="10">
        <f>L325*PRODUCT($O$17:R$17)</f>
        <v>61880.633334304439</v>
      </c>
      <c r="S325" s="10">
        <f>M325*PRODUCT($O$17:S$17)</f>
        <v>62437.559034313177</v>
      </c>
      <c r="T325" s="2"/>
      <c r="U325" s="10">
        <f t="shared" si="28"/>
        <v>1596346.3558501494</v>
      </c>
      <c r="V325" s="10">
        <f t="shared" si="32"/>
        <v>1549931.8325602422</v>
      </c>
      <c r="W325" s="10">
        <f t="shared" si="32"/>
        <v>1502552.5437962927</v>
      </c>
      <c r="X325" s="10">
        <f t="shared" si="32"/>
        <v>1454194.8833561547</v>
      </c>
      <c r="Y325" s="10">
        <f t="shared" si="32"/>
        <v>1404845.0782720468</v>
      </c>
    </row>
    <row r="326" spans="1:25" s="5" customFormat="1" x14ac:dyDescent="0.2">
      <c r="A326" s="2"/>
      <c r="B326" s="29">
        <f>'3) Input geactiveerde inflatie'!B313</f>
        <v>301</v>
      </c>
      <c r="C326" s="29">
        <f>'3) Input geactiveerde inflatie'!D313</f>
        <v>325830.2844789736</v>
      </c>
      <c r="D326" s="10">
        <f t="shared" si="29"/>
        <v>162915.1422394868</v>
      </c>
      <c r="E326" s="39">
        <f>'3) Input geactiveerde inflatie'!E313</f>
        <v>12.5</v>
      </c>
      <c r="F326" s="51">
        <f>'3) Input geactiveerde inflatie'!F313</f>
        <v>2034</v>
      </c>
      <c r="G326" s="2"/>
      <c r="H326" s="53"/>
      <c r="I326" s="10">
        <f>IF(AND($F326&gt;I$10,$E326&gt;0),$D326/$E326,IF(I$10=$F326,$D326-SUM($G326:G326),0))</f>
        <v>13033.211379158944</v>
      </c>
      <c r="J326" s="10">
        <f>IF(AND($F326&gt;J$10,$E326&gt;0),$D326/$E326,IF(J$10=$F326,$D326-SUM($G326:I326),0))</f>
        <v>13033.211379158944</v>
      </c>
      <c r="K326" s="10">
        <f>IF(AND($F326&gt;K$10,$E326&gt;0),$D326/$E326,IF(K$10=$F326,$D326-SUM($G326:J326),0))</f>
        <v>13033.211379158944</v>
      </c>
      <c r="L326" s="10">
        <f>IF(AND($F326&gt;L$10,$E326&gt;0),$D326/$E326,IF(L$10=$F326,$D326-SUM($G326:K326),0))</f>
        <v>13033.211379158944</v>
      </c>
      <c r="M326" s="10">
        <f>IF(AND($F326&gt;M$10,$E326&gt;0),$D326/$E326,IF(M$10=$F326,$D326-SUM($G326:L326),0))</f>
        <v>13033.211379158944</v>
      </c>
      <c r="N326" s="2"/>
      <c r="O326" s="10">
        <f>I326*PRODUCT($O$17:O$17)</f>
        <v>13150.510281571373</v>
      </c>
      <c r="P326" s="10">
        <f>J326*PRODUCT($O$17:P$17)</f>
        <v>13268.864874105513</v>
      </c>
      <c r="Q326" s="10">
        <f>K326*PRODUCT($O$17:Q$17)</f>
        <v>13388.284657972461</v>
      </c>
      <c r="R326" s="10">
        <f>L326*PRODUCT($O$17:R$17)</f>
        <v>13508.779219894212</v>
      </c>
      <c r="S326" s="10">
        <f>M326*PRODUCT($O$17:S$17)</f>
        <v>13630.358232873259</v>
      </c>
      <c r="T326" s="2"/>
      <c r="U326" s="10">
        <f t="shared" si="28"/>
        <v>151230.86823807081</v>
      </c>
      <c r="V326" s="10">
        <f t="shared" si="32"/>
        <v>139323.08117810791</v>
      </c>
      <c r="W326" s="10">
        <f t="shared" si="32"/>
        <v>127188.7042507384</v>
      </c>
      <c r="X326" s="10">
        <f t="shared" si="32"/>
        <v>114824.62336910082</v>
      </c>
      <c r="Y326" s="10">
        <f t="shared" si="32"/>
        <v>102227.68674654946</v>
      </c>
    </row>
    <row r="327" spans="1:25" s="5" customFormat="1" x14ac:dyDescent="0.2">
      <c r="A327" s="2"/>
      <c r="B327" s="29">
        <f>'3) Input geactiveerde inflatie'!B314</f>
        <v>302</v>
      </c>
      <c r="C327" s="29">
        <f>'3) Input geactiveerde inflatie'!D314</f>
        <v>164193.69928428356</v>
      </c>
      <c r="D327" s="10">
        <f t="shared" si="29"/>
        <v>82096.84964214178</v>
      </c>
      <c r="E327" s="39">
        <f>'3) Input geactiveerde inflatie'!E314</f>
        <v>0</v>
      </c>
      <c r="F327" s="51">
        <f>'3) Input geactiveerde inflatie'!F314</f>
        <v>2011</v>
      </c>
      <c r="G327" s="2"/>
      <c r="H327" s="53"/>
      <c r="I327" s="10">
        <f>IF(AND($F327&gt;I$10,$E327&gt;0),$D327/$E327,IF(I$10=$F327,$D327-SUM($G327:G327),0))</f>
        <v>0</v>
      </c>
      <c r="J327" s="10">
        <f>IF(AND($F327&gt;J$10,$E327&gt;0),$D327/$E327,IF(J$10=$F327,$D327-SUM($G327:I327),0))</f>
        <v>0</v>
      </c>
      <c r="K327" s="10">
        <f>IF(AND($F327&gt;K$10,$E327&gt;0),$D327/$E327,IF(K$10=$F327,$D327-SUM($G327:J327),0))</f>
        <v>0</v>
      </c>
      <c r="L327" s="10">
        <f>IF(AND($F327&gt;L$10,$E327&gt;0),$D327/$E327,IF(L$10=$F327,$D327-SUM($G327:K327),0))</f>
        <v>0</v>
      </c>
      <c r="M327" s="10">
        <f>IF(AND($F327&gt;M$10,$E327&gt;0),$D327/$E327,IF(M$10=$F327,$D327-SUM($G327:L327),0))</f>
        <v>0</v>
      </c>
      <c r="N327" s="2"/>
      <c r="O327" s="10">
        <f>I327*PRODUCT($O$17:O$17)</f>
        <v>0</v>
      </c>
      <c r="P327" s="10">
        <f>J327*PRODUCT($O$17:P$17)</f>
        <v>0</v>
      </c>
      <c r="Q327" s="10">
        <f>K327*PRODUCT($O$17:Q$17)</f>
        <v>0</v>
      </c>
      <c r="R327" s="10">
        <f>L327*PRODUCT($O$17:R$17)</f>
        <v>0</v>
      </c>
      <c r="S327" s="10">
        <f>M327*PRODUCT($O$17:S$17)</f>
        <v>0</v>
      </c>
      <c r="T327" s="2"/>
      <c r="U327" s="10">
        <f t="shared" si="28"/>
        <v>82835.72128892105</v>
      </c>
      <c r="V327" s="10">
        <f t="shared" si="32"/>
        <v>83581.242780521337</v>
      </c>
      <c r="W327" s="10">
        <f t="shared" si="32"/>
        <v>84333.473965546014</v>
      </c>
      <c r="X327" s="10">
        <f t="shared" si="32"/>
        <v>85092.47523123592</v>
      </c>
      <c r="Y327" s="10">
        <f t="shared" si="32"/>
        <v>85858.307508317041</v>
      </c>
    </row>
    <row r="328" spans="1:25" s="5" customFormat="1" x14ac:dyDescent="0.2">
      <c r="A328" s="2"/>
      <c r="B328" s="29">
        <f>'3) Input geactiveerde inflatie'!B315</f>
        <v>303</v>
      </c>
      <c r="C328" s="29">
        <f>'3) Input geactiveerde inflatie'!D315</f>
        <v>13809117.062831014</v>
      </c>
      <c r="D328" s="10">
        <f t="shared" si="29"/>
        <v>6904558.5314155072</v>
      </c>
      <c r="E328" s="39">
        <f>'3) Input geactiveerde inflatie'!E315</f>
        <v>38.5</v>
      </c>
      <c r="F328" s="51">
        <f>'3) Input geactiveerde inflatie'!F315</f>
        <v>2060</v>
      </c>
      <c r="G328" s="2"/>
      <c r="H328" s="53"/>
      <c r="I328" s="10">
        <f>IF(AND($F328&gt;I$10,$E328&gt;0),$D328/$E328,IF(I$10=$F328,$D328-SUM($G328:G328),0))</f>
        <v>179339.18263416903</v>
      </c>
      <c r="J328" s="10">
        <f>IF(AND($F328&gt;J$10,$E328&gt;0),$D328/$E328,IF(J$10=$F328,$D328-SUM($G328:I328),0))</f>
        <v>179339.18263416903</v>
      </c>
      <c r="K328" s="10">
        <f>IF(AND($F328&gt;K$10,$E328&gt;0),$D328/$E328,IF(K$10=$F328,$D328-SUM($G328:J328),0))</f>
        <v>179339.18263416903</v>
      </c>
      <c r="L328" s="10">
        <f>IF(AND($F328&gt;L$10,$E328&gt;0),$D328/$E328,IF(L$10=$F328,$D328-SUM($G328:K328),0))</f>
        <v>179339.18263416903</v>
      </c>
      <c r="M328" s="10">
        <f>IF(AND($F328&gt;M$10,$E328&gt;0),$D328/$E328,IF(M$10=$F328,$D328-SUM($G328:L328),0))</f>
        <v>179339.18263416903</v>
      </c>
      <c r="N328" s="2"/>
      <c r="O328" s="10">
        <f>I328*PRODUCT($O$17:O$17)</f>
        <v>180953.23527787655</v>
      </c>
      <c r="P328" s="10">
        <f>J328*PRODUCT($O$17:P$17)</f>
        <v>182581.81439537741</v>
      </c>
      <c r="Q328" s="10">
        <f>K328*PRODUCT($O$17:Q$17)</f>
        <v>184225.05072493578</v>
      </c>
      <c r="R328" s="10">
        <f>L328*PRODUCT($O$17:R$17)</f>
        <v>185883.07618146017</v>
      </c>
      <c r="S328" s="10">
        <f>M328*PRODUCT($O$17:S$17)</f>
        <v>187556.02386709329</v>
      </c>
      <c r="T328" s="2"/>
      <c r="U328" s="10">
        <f t="shared" si="28"/>
        <v>6785746.3229203699</v>
      </c>
      <c r="V328" s="10">
        <f t="shared" si="32"/>
        <v>6664236.2254312756</v>
      </c>
      <c r="W328" s="10">
        <f t="shared" si="32"/>
        <v>6539989.3007352203</v>
      </c>
      <c r="X328" s="10">
        <f t="shared" si="32"/>
        <v>6412966.1282603769</v>
      </c>
      <c r="Y328" s="10">
        <f t="shared" si="32"/>
        <v>6283126.7995476266</v>
      </c>
    </row>
    <row r="329" spans="1:25" s="5" customFormat="1" x14ac:dyDescent="0.2">
      <c r="A329" s="2"/>
      <c r="B329" s="29">
        <f>'3) Input geactiveerde inflatie'!B316</f>
        <v>304</v>
      </c>
      <c r="C329" s="29">
        <f>'3) Input geactiveerde inflatie'!D316</f>
        <v>4796532.0236948989</v>
      </c>
      <c r="D329" s="10">
        <f t="shared" si="29"/>
        <v>2398266.0118474495</v>
      </c>
      <c r="E329" s="39">
        <f>'3) Input geactiveerde inflatie'!E316</f>
        <v>28.5</v>
      </c>
      <c r="F329" s="51">
        <f>'3) Input geactiveerde inflatie'!F316</f>
        <v>2050</v>
      </c>
      <c r="G329" s="2"/>
      <c r="H329" s="53"/>
      <c r="I329" s="10">
        <f>IF(AND($F329&gt;I$10,$E329&gt;0),$D329/$E329,IF(I$10=$F329,$D329-SUM($G329:G329),0))</f>
        <v>84149.684626226299</v>
      </c>
      <c r="J329" s="10">
        <f>IF(AND($F329&gt;J$10,$E329&gt;0),$D329/$E329,IF(J$10=$F329,$D329-SUM($G329:I329),0))</f>
        <v>84149.684626226299</v>
      </c>
      <c r="K329" s="10">
        <f>IF(AND($F329&gt;K$10,$E329&gt;0),$D329/$E329,IF(K$10=$F329,$D329-SUM($G329:J329),0))</f>
        <v>84149.684626226299</v>
      </c>
      <c r="L329" s="10">
        <f>IF(AND($F329&gt;L$10,$E329&gt;0),$D329/$E329,IF(L$10=$F329,$D329-SUM($G329:K329),0))</f>
        <v>84149.684626226299</v>
      </c>
      <c r="M329" s="10">
        <f>IF(AND($F329&gt;M$10,$E329&gt;0),$D329/$E329,IF(M$10=$F329,$D329-SUM($G329:L329),0))</f>
        <v>84149.684626226299</v>
      </c>
      <c r="N329" s="2"/>
      <c r="O329" s="10">
        <f>I329*PRODUCT($O$17:O$17)</f>
        <v>84907.031787862332</v>
      </c>
      <c r="P329" s="10">
        <f>J329*PRODUCT($O$17:P$17)</f>
        <v>85671.195073953073</v>
      </c>
      <c r="Q329" s="10">
        <f>K329*PRODUCT($O$17:Q$17)</f>
        <v>86442.235829618643</v>
      </c>
      <c r="R329" s="10">
        <f>L329*PRODUCT($O$17:R$17)</f>
        <v>87220.2159520852</v>
      </c>
      <c r="S329" s="10">
        <f>M329*PRODUCT($O$17:S$17)</f>
        <v>88005.197895653953</v>
      </c>
      <c r="T329" s="2"/>
      <c r="U329" s="10">
        <f t="shared" si="28"/>
        <v>2334943.3741662139</v>
      </c>
      <c r="V329" s="10">
        <f t="shared" si="32"/>
        <v>2270286.6694597565</v>
      </c>
      <c r="W329" s="10">
        <f t="shared" si="32"/>
        <v>2204277.0136552751</v>
      </c>
      <c r="X329" s="10">
        <f t="shared" si="32"/>
        <v>2136895.2908260869</v>
      </c>
      <c r="Y329" s="10">
        <f t="shared" si="32"/>
        <v>2068122.1505478676</v>
      </c>
    </row>
    <row r="330" spans="1:25" s="5" customFormat="1" x14ac:dyDescent="0.2">
      <c r="A330" s="2"/>
      <c r="B330" s="29">
        <f>'3) Input geactiveerde inflatie'!B317</f>
        <v>305</v>
      </c>
      <c r="C330" s="29">
        <f>'3) Input geactiveerde inflatie'!D317</f>
        <v>1060147.5679909484</v>
      </c>
      <c r="D330" s="10">
        <f t="shared" si="29"/>
        <v>530073.78399547422</v>
      </c>
      <c r="E330" s="39">
        <f>'3) Input geactiveerde inflatie'!E317</f>
        <v>13.5</v>
      </c>
      <c r="F330" s="51">
        <f>'3) Input geactiveerde inflatie'!F317</f>
        <v>2035</v>
      </c>
      <c r="G330" s="2"/>
      <c r="H330" s="53"/>
      <c r="I330" s="10">
        <f>IF(AND($F330&gt;I$10,$E330&gt;0),$D330/$E330,IF(I$10=$F330,$D330-SUM($G330:G330),0))</f>
        <v>39264.724740405502</v>
      </c>
      <c r="J330" s="10">
        <f>IF(AND($F330&gt;J$10,$E330&gt;0),$D330/$E330,IF(J$10=$F330,$D330-SUM($G330:I330),0))</f>
        <v>39264.724740405502</v>
      </c>
      <c r="K330" s="10">
        <f>IF(AND($F330&gt;K$10,$E330&gt;0),$D330/$E330,IF(K$10=$F330,$D330-SUM($G330:J330),0))</f>
        <v>39264.724740405502</v>
      </c>
      <c r="L330" s="10">
        <f>IF(AND($F330&gt;L$10,$E330&gt;0),$D330/$E330,IF(L$10=$F330,$D330-SUM($G330:K330),0))</f>
        <v>39264.724740405502</v>
      </c>
      <c r="M330" s="10">
        <f>IF(AND($F330&gt;M$10,$E330&gt;0),$D330/$E330,IF(M$10=$F330,$D330-SUM($G330:L330),0))</f>
        <v>39264.724740405502</v>
      </c>
      <c r="N330" s="2"/>
      <c r="O330" s="10">
        <f>I330*PRODUCT($O$17:O$17)</f>
        <v>39618.107263069149</v>
      </c>
      <c r="P330" s="10">
        <f>J330*PRODUCT($O$17:P$17)</f>
        <v>39974.670228436764</v>
      </c>
      <c r="Q330" s="10">
        <f>K330*PRODUCT($O$17:Q$17)</f>
        <v>40334.442260492688</v>
      </c>
      <c r="R330" s="10">
        <f>L330*PRODUCT($O$17:R$17)</f>
        <v>40697.452240837119</v>
      </c>
      <c r="S330" s="10">
        <f>M330*PRODUCT($O$17:S$17)</f>
        <v>41063.729311004652</v>
      </c>
      <c r="T330" s="2"/>
      <c r="U330" s="10">
        <f t="shared" si="28"/>
        <v>495226.34078836429</v>
      </c>
      <c r="V330" s="10">
        <f t="shared" si="32"/>
        <v>459708.70762702276</v>
      </c>
      <c r="W330" s="10">
        <f t="shared" si="32"/>
        <v>423511.64373517322</v>
      </c>
      <c r="X330" s="10">
        <f t="shared" si="32"/>
        <v>386625.79628795263</v>
      </c>
      <c r="Y330" s="10">
        <f t="shared" si="32"/>
        <v>349041.69914353953</v>
      </c>
    </row>
    <row r="331" spans="1:25" s="5" customFormat="1" x14ac:dyDescent="0.2">
      <c r="A331" s="2"/>
      <c r="B331" s="29">
        <f>'3) Input geactiveerde inflatie'!B318</f>
        <v>306</v>
      </c>
      <c r="C331" s="29">
        <f>'3) Input geactiveerde inflatie'!D318</f>
        <v>316200.7934579018</v>
      </c>
      <c r="D331" s="10">
        <f t="shared" si="29"/>
        <v>158100.3967289509</v>
      </c>
      <c r="E331" s="39">
        <f>'3) Input geactiveerde inflatie'!E318</f>
        <v>0</v>
      </c>
      <c r="F331" s="51">
        <f>'3) Input geactiveerde inflatie'!F318</f>
        <v>2011</v>
      </c>
      <c r="G331" s="2"/>
      <c r="H331" s="53"/>
      <c r="I331" s="10">
        <f>IF(AND($F331&gt;I$10,$E331&gt;0),$D331/$E331,IF(I$10=$F331,$D331-SUM($G331:G331),0))</f>
        <v>0</v>
      </c>
      <c r="J331" s="10">
        <f>IF(AND($F331&gt;J$10,$E331&gt;0),$D331/$E331,IF(J$10=$F331,$D331-SUM($G331:I331),0))</f>
        <v>0</v>
      </c>
      <c r="K331" s="10">
        <f>IF(AND($F331&gt;K$10,$E331&gt;0),$D331/$E331,IF(K$10=$F331,$D331-SUM($G331:J331),0))</f>
        <v>0</v>
      </c>
      <c r="L331" s="10">
        <f>IF(AND($F331&gt;L$10,$E331&gt;0),$D331/$E331,IF(L$10=$F331,$D331-SUM($G331:K331),0))</f>
        <v>0</v>
      </c>
      <c r="M331" s="10">
        <f>IF(AND($F331&gt;M$10,$E331&gt;0),$D331/$E331,IF(M$10=$F331,$D331-SUM($G331:L331),0))</f>
        <v>0</v>
      </c>
      <c r="N331" s="2"/>
      <c r="O331" s="10">
        <f>I331*PRODUCT($O$17:O$17)</f>
        <v>0</v>
      </c>
      <c r="P331" s="10">
        <f>J331*PRODUCT($O$17:P$17)</f>
        <v>0</v>
      </c>
      <c r="Q331" s="10">
        <f>K331*PRODUCT($O$17:Q$17)</f>
        <v>0</v>
      </c>
      <c r="R331" s="10">
        <f>L331*PRODUCT($O$17:R$17)</f>
        <v>0</v>
      </c>
      <c r="S331" s="10">
        <f>M331*PRODUCT($O$17:S$17)</f>
        <v>0</v>
      </c>
      <c r="T331" s="2"/>
      <c r="U331" s="10">
        <f t="shared" si="28"/>
        <v>159523.30029951144</v>
      </c>
      <c r="V331" s="10">
        <f t="shared" ref="V331:Y346" si="33">U331*P$17-P331</f>
        <v>160959.01000220701</v>
      </c>
      <c r="W331" s="10">
        <f t="shared" si="33"/>
        <v>162407.64109222687</v>
      </c>
      <c r="X331" s="10">
        <f t="shared" si="33"/>
        <v>163869.30986205689</v>
      </c>
      <c r="Y331" s="10">
        <f t="shared" si="33"/>
        <v>165344.13365081538</v>
      </c>
    </row>
    <row r="332" spans="1:25" s="5" customFormat="1" x14ac:dyDescent="0.2">
      <c r="A332" s="2"/>
      <c r="B332" s="29">
        <f>'3) Input geactiveerde inflatie'!B319</f>
        <v>307</v>
      </c>
      <c r="C332" s="29">
        <f>'3) Input geactiveerde inflatie'!D319</f>
        <v>17025183.049670339</v>
      </c>
      <c r="D332" s="10">
        <f t="shared" si="29"/>
        <v>8512591.5248351693</v>
      </c>
      <c r="E332" s="39">
        <f>'3) Input geactiveerde inflatie'!E319</f>
        <v>39.5</v>
      </c>
      <c r="F332" s="51">
        <f>'3) Input geactiveerde inflatie'!F319</f>
        <v>2061</v>
      </c>
      <c r="G332" s="2"/>
      <c r="H332" s="53"/>
      <c r="I332" s="10">
        <f>IF(AND($F332&gt;I$10,$E332&gt;0),$D332/$E332,IF(I$10=$F332,$D332-SUM($G332:G332),0))</f>
        <v>215508.64619835871</v>
      </c>
      <c r="J332" s="10">
        <f>IF(AND($F332&gt;J$10,$E332&gt;0),$D332/$E332,IF(J$10=$F332,$D332-SUM($G332:I332),0))</f>
        <v>215508.64619835871</v>
      </c>
      <c r="K332" s="10">
        <f>IF(AND($F332&gt;K$10,$E332&gt;0),$D332/$E332,IF(K$10=$F332,$D332-SUM($G332:J332),0))</f>
        <v>215508.64619835871</v>
      </c>
      <c r="L332" s="10">
        <f>IF(AND($F332&gt;L$10,$E332&gt;0),$D332/$E332,IF(L$10=$F332,$D332-SUM($G332:K332),0))</f>
        <v>215508.64619835871</v>
      </c>
      <c r="M332" s="10">
        <f>IF(AND($F332&gt;M$10,$E332&gt;0),$D332/$E332,IF(M$10=$F332,$D332-SUM($G332:L332),0))</f>
        <v>215508.64619835871</v>
      </c>
      <c r="N332" s="2"/>
      <c r="O332" s="10">
        <f>I332*PRODUCT($O$17:O$17)</f>
        <v>217448.22401414393</v>
      </c>
      <c r="P332" s="10">
        <f>J332*PRODUCT($O$17:P$17)</f>
        <v>219405.25803027119</v>
      </c>
      <c r="Q332" s="10">
        <f>K332*PRODUCT($O$17:Q$17)</f>
        <v>221379.90535254357</v>
      </c>
      <c r="R332" s="10">
        <f>L332*PRODUCT($O$17:R$17)</f>
        <v>223372.32450071644</v>
      </c>
      <c r="S332" s="10">
        <f>M332*PRODUCT($O$17:S$17)</f>
        <v>225382.67542122287</v>
      </c>
      <c r="T332" s="2"/>
      <c r="U332" s="10">
        <f t="shared" si="28"/>
        <v>8371756.6245445404</v>
      </c>
      <c r="V332" s="10">
        <f t="shared" si="33"/>
        <v>8227697.1761351693</v>
      </c>
      <c r="W332" s="10">
        <f t="shared" si="33"/>
        <v>8080366.5453678407</v>
      </c>
      <c r="X332" s="10">
        <f t="shared" si="33"/>
        <v>7929717.5197754344</v>
      </c>
      <c r="Y332" s="10">
        <f t="shared" si="33"/>
        <v>7775702.3020321894</v>
      </c>
    </row>
    <row r="333" spans="1:25" s="5" customFormat="1" x14ac:dyDescent="0.2">
      <c r="A333" s="2"/>
      <c r="B333" s="29">
        <f>'3) Input geactiveerde inflatie'!B320</f>
        <v>308</v>
      </c>
      <c r="C333" s="29">
        <f>'3) Input geactiveerde inflatie'!D320</f>
        <v>5399776.8740410507</v>
      </c>
      <c r="D333" s="10">
        <f t="shared" si="29"/>
        <v>2699888.4370205253</v>
      </c>
      <c r="E333" s="39">
        <f>'3) Input geactiveerde inflatie'!E320</f>
        <v>29.5</v>
      </c>
      <c r="F333" s="51">
        <f>'3) Input geactiveerde inflatie'!F320</f>
        <v>2051</v>
      </c>
      <c r="G333" s="2"/>
      <c r="H333" s="53"/>
      <c r="I333" s="10">
        <f>IF(AND($F333&gt;I$10,$E333&gt;0),$D333/$E333,IF(I$10=$F333,$D333-SUM($G333:G333),0))</f>
        <v>91521.641932899161</v>
      </c>
      <c r="J333" s="10">
        <f>IF(AND($F333&gt;J$10,$E333&gt;0),$D333/$E333,IF(J$10=$F333,$D333-SUM($G333:I333),0))</f>
        <v>91521.641932899161</v>
      </c>
      <c r="K333" s="10">
        <f>IF(AND($F333&gt;K$10,$E333&gt;0),$D333/$E333,IF(K$10=$F333,$D333-SUM($G333:J333),0))</f>
        <v>91521.641932899161</v>
      </c>
      <c r="L333" s="10">
        <f>IF(AND($F333&gt;L$10,$E333&gt;0),$D333/$E333,IF(L$10=$F333,$D333-SUM($G333:K333),0))</f>
        <v>91521.641932899161</v>
      </c>
      <c r="M333" s="10">
        <f>IF(AND($F333&gt;M$10,$E333&gt;0),$D333/$E333,IF(M$10=$F333,$D333-SUM($G333:L333),0))</f>
        <v>91521.641932899161</v>
      </c>
      <c r="N333" s="2"/>
      <c r="O333" s="10">
        <f>I333*PRODUCT($O$17:O$17)</f>
        <v>92345.336710295247</v>
      </c>
      <c r="P333" s="10">
        <f>J333*PRODUCT($O$17:P$17)</f>
        <v>93176.44474068789</v>
      </c>
      <c r="Q333" s="10">
        <f>K333*PRODUCT($O$17:Q$17)</f>
        <v>94015.032743354066</v>
      </c>
      <c r="R333" s="10">
        <f>L333*PRODUCT($O$17:R$17)</f>
        <v>94861.168038044241</v>
      </c>
      <c r="S333" s="10">
        <f>M333*PRODUCT($O$17:S$17)</f>
        <v>95714.918550386632</v>
      </c>
      <c r="T333" s="2"/>
      <c r="U333" s="10">
        <f t="shared" si="28"/>
        <v>2631842.0962434146</v>
      </c>
      <c r="V333" s="10">
        <f t="shared" si="33"/>
        <v>2562352.2303689169</v>
      </c>
      <c r="W333" s="10">
        <f t="shared" si="33"/>
        <v>2491398.3676988832</v>
      </c>
      <c r="X333" s="10">
        <f t="shared" si="33"/>
        <v>2418959.7849701289</v>
      </c>
      <c r="Y333" s="10">
        <f t="shared" si="33"/>
        <v>2345015.5044844733</v>
      </c>
    </row>
    <row r="334" spans="1:25" s="5" customFormat="1" x14ac:dyDescent="0.2">
      <c r="A334" s="2"/>
      <c r="B334" s="29">
        <f>'3) Input geactiveerde inflatie'!B321</f>
        <v>309</v>
      </c>
      <c r="C334" s="29">
        <f>'3) Input geactiveerde inflatie'!D321</f>
        <v>1146349.7546580853</v>
      </c>
      <c r="D334" s="10">
        <f t="shared" si="29"/>
        <v>573174.87732904265</v>
      </c>
      <c r="E334" s="39">
        <f>'3) Input geactiveerde inflatie'!E321</f>
        <v>14.5</v>
      </c>
      <c r="F334" s="51">
        <f>'3) Input geactiveerde inflatie'!F321</f>
        <v>2036</v>
      </c>
      <c r="G334" s="2"/>
      <c r="H334" s="53"/>
      <c r="I334" s="10">
        <f>IF(AND($F334&gt;I$10,$E334&gt;0),$D334/$E334,IF(I$10=$F334,$D334-SUM($G334:G334),0))</f>
        <v>39529.30188476156</v>
      </c>
      <c r="J334" s="10">
        <f>IF(AND($F334&gt;J$10,$E334&gt;0),$D334/$E334,IF(J$10=$F334,$D334-SUM($G334:I334),0))</f>
        <v>39529.30188476156</v>
      </c>
      <c r="K334" s="10">
        <f>IF(AND($F334&gt;K$10,$E334&gt;0),$D334/$E334,IF(K$10=$F334,$D334-SUM($G334:J334),0))</f>
        <v>39529.30188476156</v>
      </c>
      <c r="L334" s="10">
        <f>IF(AND($F334&gt;L$10,$E334&gt;0),$D334/$E334,IF(L$10=$F334,$D334-SUM($G334:K334),0))</f>
        <v>39529.30188476156</v>
      </c>
      <c r="M334" s="10">
        <f>IF(AND($F334&gt;M$10,$E334&gt;0),$D334/$E334,IF(M$10=$F334,$D334-SUM($G334:L334),0))</f>
        <v>39529.30188476156</v>
      </c>
      <c r="N334" s="2"/>
      <c r="O334" s="10">
        <f>I334*PRODUCT($O$17:O$17)</f>
        <v>39885.065601724411</v>
      </c>
      <c r="P334" s="10">
        <f>J334*PRODUCT($O$17:P$17)</f>
        <v>40244.031192139926</v>
      </c>
      <c r="Q334" s="10">
        <f>K334*PRODUCT($O$17:Q$17)</f>
        <v>40606.227472869177</v>
      </c>
      <c r="R334" s="10">
        <f>L334*PRODUCT($O$17:R$17)</f>
        <v>40971.683520124992</v>
      </c>
      <c r="S334" s="10">
        <f>M334*PRODUCT($O$17:S$17)</f>
        <v>41340.428671806119</v>
      </c>
      <c r="T334" s="2"/>
      <c r="U334" s="10">
        <f t="shared" si="28"/>
        <v>538448.38562327949</v>
      </c>
      <c r="V334" s="10">
        <f t="shared" si="33"/>
        <v>503050.38990174897</v>
      </c>
      <c r="W334" s="10">
        <f t="shared" si="33"/>
        <v>466971.61593799549</v>
      </c>
      <c r="X334" s="10">
        <f t="shared" si="33"/>
        <v>430202.67696131242</v>
      </c>
      <c r="Y334" s="10">
        <f t="shared" si="33"/>
        <v>392734.07238215808</v>
      </c>
    </row>
    <row r="335" spans="1:25" s="5" customFormat="1" x14ac:dyDescent="0.2">
      <c r="A335" s="2"/>
      <c r="B335" s="29">
        <f>'3) Input geactiveerde inflatie'!B322</f>
        <v>310</v>
      </c>
      <c r="C335" s="29">
        <f>'3) Input geactiveerde inflatie'!D322</f>
        <v>-1.5279510989785194E-10</v>
      </c>
      <c r="D335" s="10">
        <f t="shared" si="29"/>
        <v>-7.6397554948925972E-11</v>
      </c>
      <c r="E335" s="39">
        <f>'3) Input geactiveerde inflatie'!E322</f>
        <v>0</v>
      </c>
      <c r="F335" s="51">
        <f>'3) Input geactiveerde inflatie'!F322</f>
        <v>2021</v>
      </c>
      <c r="G335" s="2"/>
      <c r="H335" s="53"/>
      <c r="I335" s="10">
        <f>IF(AND($F335&gt;I$10,$E335&gt;0),$D335/$E335,IF(I$10=$F335,$D335-SUM($G335:G335),0))</f>
        <v>0</v>
      </c>
      <c r="J335" s="10">
        <f>IF(AND($F335&gt;J$10,$E335&gt;0),$D335/$E335,IF(J$10=$F335,$D335-SUM($G335:I335),0))</f>
        <v>0</v>
      </c>
      <c r="K335" s="10">
        <f>IF(AND($F335&gt;K$10,$E335&gt;0),$D335/$E335,IF(K$10=$F335,$D335-SUM($G335:J335),0))</f>
        <v>0</v>
      </c>
      <c r="L335" s="10">
        <f>IF(AND($F335&gt;L$10,$E335&gt;0),$D335/$E335,IF(L$10=$F335,$D335-SUM($G335:K335),0))</f>
        <v>0</v>
      </c>
      <c r="M335" s="10">
        <f>IF(AND($F335&gt;M$10,$E335&gt;0),$D335/$E335,IF(M$10=$F335,$D335-SUM($G335:L335),0))</f>
        <v>0</v>
      </c>
      <c r="N335" s="2"/>
      <c r="O335" s="10">
        <f>I335*PRODUCT($O$17:O$17)</f>
        <v>0</v>
      </c>
      <c r="P335" s="10">
        <f>J335*PRODUCT($O$17:P$17)</f>
        <v>0</v>
      </c>
      <c r="Q335" s="10">
        <f>K335*PRODUCT($O$17:Q$17)</f>
        <v>0</v>
      </c>
      <c r="R335" s="10">
        <f>L335*PRODUCT($O$17:R$17)</f>
        <v>0</v>
      </c>
      <c r="S335" s="10">
        <f>M335*PRODUCT($O$17:S$17)</f>
        <v>0</v>
      </c>
      <c r="T335" s="2"/>
      <c r="U335" s="10">
        <f t="shared" si="28"/>
        <v>-7.7085132943466293E-11</v>
      </c>
      <c r="V335" s="10">
        <f t="shared" si="33"/>
        <v>-7.7778899139957479E-11</v>
      </c>
      <c r="W335" s="10">
        <f t="shared" si="33"/>
        <v>-7.8478909232217083E-11</v>
      </c>
      <c r="X335" s="10">
        <f t="shared" si="33"/>
        <v>-7.9185219415307029E-11</v>
      </c>
      <c r="Y335" s="10">
        <f t="shared" si="33"/>
        <v>-7.9897886390044789E-11</v>
      </c>
    </row>
    <row r="336" spans="1:25" s="5" customFormat="1" x14ac:dyDescent="0.2">
      <c r="A336" s="2"/>
      <c r="B336" s="29">
        <f>'3) Input geactiveerde inflatie'!B323</f>
        <v>311</v>
      </c>
      <c r="C336" s="29">
        <f>'3) Input geactiveerde inflatie'!D323</f>
        <v>4.985667078233022E-11</v>
      </c>
      <c r="D336" s="10">
        <f t="shared" si="29"/>
        <v>2.492833539116511E-11</v>
      </c>
      <c r="E336" s="39">
        <f>'3) Input geactiveerde inflatie'!E323</f>
        <v>0</v>
      </c>
      <c r="F336" s="51">
        <f>'3) Input geactiveerde inflatie'!F323</f>
        <v>2016</v>
      </c>
      <c r="G336" s="2"/>
      <c r="H336" s="53"/>
      <c r="I336" s="10">
        <f>IF(AND($F336&gt;I$10,$E336&gt;0),$D336/$E336,IF(I$10=$F336,$D336-SUM($G336:G336),0))</f>
        <v>0</v>
      </c>
      <c r="J336" s="10">
        <f>IF(AND($F336&gt;J$10,$E336&gt;0),$D336/$E336,IF(J$10=$F336,$D336-SUM($G336:I336),0))</f>
        <v>0</v>
      </c>
      <c r="K336" s="10">
        <f>IF(AND($F336&gt;K$10,$E336&gt;0),$D336/$E336,IF(K$10=$F336,$D336-SUM($G336:J336),0))</f>
        <v>0</v>
      </c>
      <c r="L336" s="10">
        <f>IF(AND($F336&gt;L$10,$E336&gt;0),$D336/$E336,IF(L$10=$F336,$D336-SUM($G336:K336),0))</f>
        <v>0</v>
      </c>
      <c r="M336" s="10">
        <f>IF(AND($F336&gt;M$10,$E336&gt;0),$D336/$E336,IF(M$10=$F336,$D336-SUM($G336:L336),0))</f>
        <v>0</v>
      </c>
      <c r="N336" s="2"/>
      <c r="O336" s="10">
        <f>I336*PRODUCT($O$17:O$17)</f>
        <v>0</v>
      </c>
      <c r="P336" s="10">
        <f>J336*PRODUCT($O$17:P$17)</f>
        <v>0</v>
      </c>
      <c r="Q336" s="10">
        <f>K336*PRODUCT($O$17:Q$17)</f>
        <v>0</v>
      </c>
      <c r="R336" s="10">
        <f>L336*PRODUCT($O$17:R$17)</f>
        <v>0</v>
      </c>
      <c r="S336" s="10">
        <f>M336*PRODUCT($O$17:S$17)</f>
        <v>0</v>
      </c>
      <c r="T336" s="2"/>
      <c r="U336" s="10">
        <f t="shared" si="28"/>
        <v>2.5152690409685594E-11</v>
      </c>
      <c r="V336" s="10">
        <f t="shared" si="33"/>
        <v>2.5379064623372761E-11</v>
      </c>
      <c r="W336" s="10">
        <f t="shared" si="33"/>
        <v>2.5607476204983113E-11</v>
      </c>
      <c r="X336" s="10">
        <f t="shared" si="33"/>
        <v>2.583794349082796E-11</v>
      </c>
      <c r="Y336" s="10">
        <f t="shared" si="33"/>
        <v>2.6070484982245407E-11</v>
      </c>
    </row>
    <row r="337" spans="1:25" s="5" customFormat="1" x14ac:dyDescent="0.2">
      <c r="A337" s="2"/>
      <c r="B337" s="29">
        <f>'3) Input geactiveerde inflatie'!B324</f>
        <v>312</v>
      </c>
      <c r="C337" s="29">
        <f>'3) Input geactiveerde inflatie'!D324</f>
        <v>322279.6436646122</v>
      </c>
      <c r="D337" s="10">
        <f t="shared" si="29"/>
        <v>161139.8218323061</v>
      </c>
      <c r="E337" s="39">
        <f>'3) Input geactiveerde inflatie'!E324</f>
        <v>0</v>
      </c>
      <c r="F337" s="51">
        <f>'3) Input geactiveerde inflatie'!F324</f>
        <v>2011</v>
      </c>
      <c r="G337" s="2"/>
      <c r="H337" s="53"/>
      <c r="I337" s="10">
        <f>IF(AND($F337&gt;I$10,$E337&gt;0),$D337/$E337,IF(I$10=$F337,$D337-SUM($G337:G337),0))</f>
        <v>0</v>
      </c>
      <c r="J337" s="10">
        <f>IF(AND($F337&gt;J$10,$E337&gt;0),$D337/$E337,IF(J$10=$F337,$D337-SUM($G337:I337),0))</f>
        <v>0</v>
      </c>
      <c r="K337" s="10">
        <f>IF(AND($F337&gt;K$10,$E337&gt;0),$D337/$E337,IF(K$10=$F337,$D337-SUM($G337:J337),0))</f>
        <v>0</v>
      </c>
      <c r="L337" s="10">
        <f>IF(AND($F337&gt;L$10,$E337&gt;0),$D337/$E337,IF(L$10=$F337,$D337-SUM($G337:K337),0))</f>
        <v>0</v>
      </c>
      <c r="M337" s="10">
        <f>IF(AND($F337&gt;M$10,$E337&gt;0),$D337/$E337,IF(M$10=$F337,$D337-SUM($G337:L337),0))</f>
        <v>0</v>
      </c>
      <c r="N337" s="2"/>
      <c r="O337" s="10">
        <f>I337*PRODUCT($O$17:O$17)</f>
        <v>0</v>
      </c>
      <c r="P337" s="10">
        <f>J337*PRODUCT($O$17:P$17)</f>
        <v>0</v>
      </c>
      <c r="Q337" s="10">
        <f>K337*PRODUCT($O$17:Q$17)</f>
        <v>0</v>
      </c>
      <c r="R337" s="10">
        <f>L337*PRODUCT($O$17:R$17)</f>
        <v>0</v>
      </c>
      <c r="S337" s="10">
        <f>M337*PRODUCT($O$17:S$17)</f>
        <v>0</v>
      </c>
      <c r="T337" s="2"/>
      <c r="U337" s="10">
        <f t="shared" si="28"/>
        <v>162590.08022879684</v>
      </c>
      <c r="V337" s="10">
        <f t="shared" si="33"/>
        <v>164053.390950856</v>
      </c>
      <c r="W337" s="10">
        <f t="shared" si="33"/>
        <v>165529.87146941369</v>
      </c>
      <c r="X337" s="10">
        <f t="shared" si="33"/>
        <v>167019.6403126384</v>
      </c>
      <c r="Y337" s="10">
        <f t="shared" si="33"/>
        <v>168522.81707545213</v>
      </c>
    </row>
    <row r="338" spans="1:25" s="5" customFormat="1" x14ac:dyDescent="0.2">
      <c r="A338" s="2"/>
      <c r="B338" s="29">
        <f>'3) Input geactiveerde inflatie'!B325</f>
        <v>313</v>
      </c>
      <c r="C338" s="29">
        <f>'3) Input geactiveerde inflatie'!D325</f>
        <v>16635997.340984002</v>
      </c>
      <c r="D338" s="10">
        <f t="shared" si="29"/>
        <v>8317998.6704920009</v>
      </c>
      <c r="E338" s="39">
        <f>'3) Input geactiveerde inflatie'!E325</f>
        <v>40.5</v>
      </c>
      <c r="F338" s="51">
        <f>'3) Input geactiveerde inflatie'!F325</f>
        <v>2062</v>
      </c>
      <c r="G338" s="2"/>
      <c r="H338" s="53"/>
      <c r="I338" s="10">
        <f>IF(AND($F338&gt;I$10,$E338&gt;0),$D338/$E338,IF(I$10=$F338,$D338-SUM($G338:G338),0))</f>
        <v>205382.6832220247</v>
      </c>
      <c r="J338" s="10">
        <f>IF(AND($F338&gt;J$10,$E338&gt;0),$D338/$E338,IF(J$10=$F338,$D338-SUM($G338:I338),0))</f>
        <v>205382.6832220247</v>
      </c>
      <c r="K338" s="10">
        <f>IF(AND($F338&gt;K$10,$E338&gt;0),$D338/$E338,IF(K$10=$F338,$D338-SUM($G338:J338),0))</f>
        <v>205382.6832220247</v>
      </c>
      <c r="L338" s="10">
        <f>IF(AND($F338&gt;L$10,$E338&gt;0),$D338/$E338,IF(L$10=$F338,$D338-SUM($G338:K338),0))</f>
        <v>205382.6832220247</v>
      </c>
      <c r="M338" s="10">
        <f>IF(AND($F338&gt;M$10,$E338&gt;0),$D338/$E338,IF(M$10=$F338,$D338-SUM($G338:L338),0))</f>
        <v>205382.6832220247</v>
      </c>
      <c r="N338" s="2"/>
      <c r="O338" s="10">
        <f>I338*PRODUCT($O$17:O$17)</f>
        <v>207231.12737102291</v>
      </c>
      <c r="P338" s="10">
        <f>J338*PRODUCT($O$17:P$17)</f>
        <v>209096.20751736208</v>
      </c>
      <c r="Q338" s="10">
        <f>K338*PRODUCT($O$17:Q$17)</f>
        <v>210978.0733850183</v>
      </c>
      <c r="R338" s="10">
        <f>L338*PRODUCT($O$17:R$17)</f>
        <v>212876.87604548346</v>
      </c>
      <c r="S338" s="10">
        <f>M338*PRODUCT($O$17:S$17)</f>
        <v>214792.76792989278</v>
      </c>
      <c r="T338" s="2"/>
      <c r="U338" s="10">
        <f t="shared" si="28"/>
        <v>8185629.5311554056</v>
      </c>
      <c r="V338" s="10">
        <f t="shared" si="33"/>
        <v>8050203.9894184414</v>
      </c>
      <c r="W338" s="10">
        <f t="shared" si="33"/>
        <v>7911677.7519381884</v>
      </c>
      <c r="X338" s="10">
        <f t="shared" si="33"/>
        <v>7770005.9756601481</v>
      </c>
      <c r="Y338" s="10">
        <f t="shared" si="33"/>
        <v>7625143.2615111955</v>
      </c>
    </row>
    <row r="339" spans="1:25" s="5" customFormat="1" x14ac:dyDescent="0.2">
      <c r="A339" s="2"/>
      <c r="B339" s="29">
        <f>'3) Input geactiveerde inflatie'!B326</f>
        <v>314</v>
      </c>
      <c r="C339" s="29">
        <f>'3) Input geactiveerde inflatie'!D326</f>
        <v>4845501.3148832321</v>
      </c>
      <c r="D339" s="10">
        <f t="shared" si="29"/>
        <v>2422750.6574416161</v>
      </c>
      <c r="E339" s="39">
        <f>'3) Input geactiveerde inflatie'!E326</f>
        <v>30.5</v>
      </c>
      <c r="F339" s="51">
        <f>'3) Input geactiveerde inflatie'!F326</f>
        <v>2052</v>
      </c>
      <c r="G339" s="2"/>
      <c r="H339" s="53"/>
      <c r="I339" s="10">
        <f>IF(AND($F339&gt;I$10,$E339&gt;0),$D339/$E339,IF(I$10=$F339,$D339-SUM($G339:G339),0))</f>
        <v>79434.447784971024</v>
      </c>
      <c r="J339" s="10">
        <f>IF(AND($F339&gt;J$10,$E339&gt;0),$D339/$E339,IF(J$10=$F339,$D339-SUM($G339:I339),0))</f>
        <v>79434.447784971024</v>
      </c>
      <c r="K339" s="10">
        <f>IF(AND($F339&gt;K$10,$E339&gt;0),$D339/$E339,IF(K$10=$F339,$D339-SUM($G339:J339),0))</f>
        <v>79434.447784971024</v>
      </c>
      <c r="L339" s="10">
        <f>IF(AND($F339&gt;L$10,$E339&gt;0),$D339/$E339,IF(L$10=$F339,$D339-SUM($G339:K339),0))</f>
        <v>79434.447784971024</v>
      </c>
      <c r="M339" s="10">
        <f>IF(AND($F339&gt;M$10,$E339&gt;0),$D339/$E339,IF(M$10=$F339,$D339-SUM($G339:L339),0))</f>
        <v>79434.447784971024</v>
      </c>
      <c r="N339" s="2"/>
      <c r="O339" s="10">
        <f>I339*PRODUCT($O$17:O$17)</f>
        <v>80149.35781503575</v>
      </c>
      <c r="P339" s="10">
        <f>J339*PRODUCT($O$17:P$17)</f>
        <v>80870.702035371069</v>
      </c>
      <c r="Q339" s="10">
        <f>K339*PRODUCT($O$17:Q$17)</f>
        <v>81598.538353689393</v>
      </c>
      <c r="R339" s="10">
        <f>L339*PRODUCT($O$17:R$17)</f>
        <v>82332.925198872588</v>
      </c>
      <c r="S339" s="10">
        <f>M339*PRODUCT($O$17:S$17)</f>
        <v>83073.92152566243</v>
      </c>
      <c r="T339" s="2"/>
      <c r="U339" s="10">
        <f t="shared" si="28"/>
        <v>2364406.0555435549</v>
      </c>
      <c r="V339" s="10">
        <f t="shared" si="33"/>
        <v>2304815.0080080754</v>
      </c>
      <c r="W339" s="10">
        <f t="shared" si="33"/>
        <v>2243959.8047264582</v>
      </c>
      <c r="X339" s="10">
        <f t="shared" si="33"/>
        <v>2181822.5177701237</v>
      </c>
      <c r="Y339" s="10">
        <f t="shared" si="33"/>
        <v>2118384.9989043921</v>
      </c>
    </row>
    <row r="340" spans="1:25" s="5" customFormat="1" x14ac:dyDescent="0.2">
      <c r="A340" s="2"/>
      <c r="B340" s="29">
        <f>'3) Input geactiveerde inflatie'!B327</f>
        <v>315</v>
      </c>
      <c r="C340" s="29">
        <f>'3) Input geactiveerde inflatie'!D327</f>
        <v>893285.22911623679</v>
      </c>
      <c r="D340" s="10">
        <f t="shared" si="29"/>
        <v>446642.6145581184</v>
      </c>
      <c r="E340" s="39">
        <f>'3) Input geactiveerde inflatie'!E327</f>
        <v>15.5</v>
      </c>
      <c r="F340" s="51">
        <f>'3) Input geactiveerde inflatie'!F327</f>
        <v>2037</v>
      </c>
      <c r="G340" s="2"/>
      <c r="H340" s="53"/>
      <c r="I340" s="10">
        <f>IF(AND($F340&gt;I$10,$E340&gt;0),$D340/$E340,IF(I$10=$F340,$D340-SUM($G340:G340),0))</f>
        <v>28815.652552136671</v>
      </c>
      <c r="J340" s="10">
        <f>IF(AND($F340&gt;J$10,$E340&gt;0),$D340/$E340,IF(J$10=$F340,$D340-SUM($G340:I340),0))</f>
        <v>28815.652552136671</v>
      </c>
      <c r="K340" s="10">
        <f>IF(AND($F340&gt;K$10,$E340&gt;0),$D340/$E340,IF(K$10=$F340,$D340-SUM($G340:J340),0))</f>
        <v>28815.652552136671</v>
      </c>
      <c r="L340" s="10">
        <f>IF(AND($F340&gt;L$10,$E340&gt;0),$D340/$E340,IF(L$10=$F340,$D340-SUM($G340:K340),0))</f>
        <v>28815.652552136671</v>
      </c>
      <c r="M340" s="10">
        <f>IF(AND($F340&gt;M$10,$E340&gt;0),$D340/$E340,IF(M$10=$F340,$D340-SUM($G340:L340),0))</f>
        <v>28815.652552136671</v>
      </c>
      <c r="N340" s="2"/>
      <c r="O340" s="10">
        <f>I340*PRODUCT($O$17:O$17)</f>
        <v>29074.993425105898</v>
      </c>
      <c r="P340" s="10">
        <f>J340*PRODUCT($O$17:P$17)</f>
        <v>29336.668365931848</v>
      </c>
      <c r="Q340" s="10">
        <f>K340*PRODUCT($O$17:Q$17)</f>
        <v>29600.698381225229</v>
      </c>
      <c r="R340" s="10">
        <f>L340*PRODUCT($O$17:R$17)</f>
        <v>29867.104666656251</v>
      </c>
      <c r="S340" s="10">
        <f>M340*PRODUCT($O$17:S$17)</f>
        <v>30135.908608656158</v>
      </c>
      <c r="T340" s="2"/>
      <c r="U340" s="10">
        <f t="shared" si="28"/>
        <v>421587.40466403554</v>
      </c>
      <c r="V340" s="10">
        <f t="shared" si="33"/>
        <v>396045.02294007997</v>
      </c>
      <c r="W340" s="10">
        <f t="shared" si="33"/>
        <v>370008.72976531542</v>
      </c>
      <c r="X340" s="10">
        <f t="shared" si="33"/>
        <v>343471.70366654696</v>
      </c>
      <c r="Y340" s="10">
        <f t="shared" si="33"/>
        <v>316427.04039088968</v>
      </c>
    </row>
    <row r="341" spans="1:25" s="5" customFormat="1" x14ac:dyDescent="0.2">
      <c r="A341" s="2"/>
      <c r="B341" s="29">
        <f>'3) Input geactiveerde inflatie'!B328</f>
        <v>316</v>
      </c>
      <c r="C341" s="29">
        <f>'3) Input geactiveerde inflatie'!D328</f>
        <v>527.80155012438263</v>
      </c>
      <c r="D341" s="10">
        <f t="shared" si="29"/>
        <v>263.90077506219131</v>
      </c>
      <c r="E341" s="39">
        <f>'3) Input geactiveerde inflatie'!E328</f>
        <v>0.5</v>
      </c>
      <c r="F341" s="51">
        <f>'3) Input geactiveerde inflatie'!F328</f>
        <v>2022</v>
      </c>
      <c r="G341" s="2"/>
      <c r="H341" s="53"/>
      <c r="I341" s="10">
        <f>IF(AND($F341&gt;I$10,$E341&gt;0),$D341/$E341,IF(I$10=$F341,$D341-SUM($G341:G341),0))</f>
        <v>263.90077506219131</v>
      </c>
      <c r="J341" s="10">
        <f>IF(AND($F341&gt;J$10,$E341&gt;0),$D341/$E341,IF(J$10=$F341,$D341-SUM($G341:I341),0))</f>
        <v>0</v>
      </c>
      <c r="K341" s="10">
        <f>IF(AND($F341&gt;K$10,$E341&gt;0),$D341/$E341,IF(K$10=$F341,$D341-SUM($G341:J341),0))</f>
        <v>0</v>
      </c>
      <c r="L341" s="10">
        <f>IF(AND($F341&gt;L$10,$E341&gt;0),$D341/$E341,IF(L$10=$F341,$D341-SUM($G341:K341),0))</f>
        <v>0</v>
      </c>
      <c r="M341" s="10">
        <f>IF(AND($F341&gt;M$10,$E341&gt;0),$D341/$E341,IF(M$10=$F341,$D341-SUM($G341:L341),0))</f>
        <v>0</v>
      </c>
      <c r="N341" s="2"/>
      <c r="O341" s="10">
        <f>I341*PRODUCT($O$17:O$17)</f>
        <v>266.27588203775099</v>
      </c>
      <c r="P341" s="10">
        <f>J341*PRODUCT($O$17:P$17)</f>
        <v>0</v>
      </c>
      <c r="Q341" s="10">
        <f>K341*PRODUCT($O$17:Q$17)</f>
        <v>0</v>
      </c>
      <c r="R341" s="10">
        <f>L341*PRODUCT($O$17:R$17)</f>
        <v>0</v>
      </c>
      <c r="S341" s="10">
        <f>M341*PRODUCT($O$17:S$17)</f>
        <v>0</v>
      </c>
      <c r="T341" s="2"/>
      <c r="U341" s="10">
        <f t="shared" si="28"/>
        <v>0</v>
      </c>
      <c r="V341" s="10">
        <f t="shared" si="33"/>
        <v>0</v>
      </c>
      <c r="W341" s="10">
        <f t="shared" si="33"/>
        <v>0</v>
      </c>
      <c r="X341" s="10">
        <f t="shared" si="33"/>
        <v>0</v>
      </c>
      <c r="Y341" s="10">
        <f t="shared" si="33"/>
        <v>0</v>
      </c>
    </row>
    <row r="342" spans="1:25" s="5" customFormat="1" x14ac:dyDescent="0.2">
      <c r="A342" s="2"/>
      <c r="B342" s="29">
        <f>'3) Input geactiveerde inflatie'!B329</f>
        <v>317</v>
      </c>
      <c r="C342" s="29">
        <f>'3) Input geactiveerde inflatie'!D329</f>
        <v>6.704938003438292E-11</v>
      </c>
      <c r="D342" s="10">
        <f t="shared" si="29"/>
        <v>3.352469001719146E-11</v>
      </c>
      <c r="E342" s="39">
        <f>'3) Input geactiveerde inflatie'!E329</f>
        <v>0</v>
      </c>
      <c r="F342" s="51">
        <f>'3) Input geactiveerde inflatie'!F329</f>
        <v>2017</v>
      </c>
      <c r="G342" s="2"/>
      <c r="H342" s="53"/>
      <c r="I342" s="10">
        <f>IF(AND($F342&gt;I$10,$E342&gt;0),$D342/$E342,IF(I$10=$F342,$D342-SUM($G342:G342),0))</f>
        <v>0</v>
      </c>
      <c r="J342" s="10">
        <f>IF(AND($F342&gt;J$10,$E342&gt;0),$D342/$E342,IF(J$10=$F342,$D342-SUM($G342:I342),0))</f>
        <v>0</v>
      </c>
      <c r="K342" s="10">
        <f>IF(AND($F342&gt;K$10,$E342&gt;0),$D342/$E342,IF(K$10=$F342,$D342-SUM($G342:J342),0))</f>
        <v>0</v>
      </c>
      <c r="L342" s="10">
        <f>IF(AND($F342&gt;L$10,$E342&gt;0),$D342/$E342,IF(L$10=$F342,$D342-SUM($G342:K342),0))</f>
        <v>0</v>
      </c>
      <c r="M342" s="10">
        <f>IF(AND($F342&gt;M$10,$E342&gt;0),$D342/$E342,IF(M$10=$F342,$D342-SUM($G342:L342),0))</f>
        <v>0</v>
      </c>
      <c r="N342" s="2"/>
      <c r="O342" s="10">
        <f>I342*PRODUCT($O$17:O$17)</f>
        <v>0</v>
      </c>
      <c r="P342" s="10">
        <f>J342*PRODUCT($O$17:P$17)</f>
        <v>0</v>
      </c>
      <c r="Q342" s="10">
        <f>K342*PRODUCT($O$17:Q$17)</f>
        <v>0</v>
      </c>
      <c r="R342" s="10">
        <f>L342*PRODUCT($O$17:R$17)</f>
        <v>0</v>
      </c>
      <c r="S342" s="10">
        <f>M342*PRODUCT($O$17:S$17)</f>
        <v>0</v>
      </c>
      <c r="T342" s="2"/>
      <c r="U342" s="10">
        <f t="shared" si="28"/>
        <v>3.3826412227346182E-11</v>
      </c>
      <c r="V342" s="10">
        <f t="shared" si="33"/>
        <v>3.4130849937392291E-11</v>
      </c>
      <c r="W342" s="10">
        <f t="shared" si="33"/>
        <v>3.4438027586828821E-11</v>
      </c>
      <c r="X342" s="10">
        <f t="shared" si="33"/>
        <v>3.4747969835110276E-11</v>
      </c>
      <c r="Y342" s="10">
        <f t="shared" si="33"/>
        <v>3.5060701563626268E-11</v>
      </c>
    </row>
    <row r="343" spans="1:25" s="5" customFormat="1" x14ac:dyDescent="0.2">
      <c r="A343" s="2"/>
      <c r="B343" s="29">
        <f>'3) Input geactiveerde inflatie'!B330</f>
        <v>318</v>
      </c>
      <c r="C343" s="29">
        <f>'3) Input geactiveerde inflatie'!D330</f>
        <v>302108.55093151703</v>
      </c>
      <c r="D343" s="10">
        <f t="shared" si="29"/>
        <v>151054.27546575852</v>
      </c>
      <c r="E343" s="39">
        <f>'3) Input geactiveerde inflatie'!E330</f>
        <v>0</v>
      </c>
      <c r="F343" s="51">
        <f>'3) Input geactiveerde inflatie'!F330</f>
        <v>2012</v>
      </c>
      <c r="G343" s="2"/>
      <c r="H343" s="53"/>
      <c r="I343" s="10">
        <f>IF(AND($F343&gt;I$10,$E343&gt;0),$D343/$E343,IF(I$10=$F343,$D343-SUM($G343:G343),0))</f>
        <v>0</v>
      </c>
      <c r="J343" s="10">
        <f>IF(AND($F343&gt;J$10,$E343&gt;0),$D343/$E343,IF(J$10=$F343,$D343-SUM($G343:I343),0))</f>
        <v>0</v>
      </c>
      <c r="K343" s="10">
        <f>IF(AND($F343&gt;K$10,$E343&gt;0),$D343/$E343,IF(K$10=$F343,$D343-SUM($G343:J343),0))</f>
        <v>0</v>
      </c>
      <c r="L343" s="10">
        <f>IF(AND($F343&gt;L$10,$E343&gt;0),$D343/$E343,IF(L$10=$F343,$D343-SUM($G343:K343),0))</f>
        <v>0</v>
      </c>
      <c r="M343" s="10">
        <f>IF(AND($F343&gt;M$10,$E343&gt;0),$D343/$E343,IF(M$10=$F343,$D343-SUM($G343:L343),0))</f>
        <v>0</v>
      </c>
      <c r="N343" s="2"/>
      <c r="O343" s="10">
        <f>I343*PRODUCT($O$17:O$17)</f>
        <v>0</v>
      </c>
      <c r="P343" s="10">
        <f>J343*PRODUCT($O$17:P$17)</f>
        <v>0</v>
      </c>
      <c r="Q343" s="10">
        <f>K343*PRODUCT($O$17:Q$17)</f>
        <v>0</v>
      </c>
      <c r="R343" s="10">
        <f>L343*PRODUCT($O$17:R$17)</f>
        <v>0</v>
      </c>
      <c r="S343" s="10">
        <f>M343*PRODUCT($O$17:S$17)</f>
        <v>0</v>
      </c>
      <c r="T343" s="2"/>
      <c r="U343" s="10">
        <f t="shared" si="28"/>
        <v>152413.76394495033</v>
      </c>
      <c r="V343" s="10">
        <f t="shared" si="33"/>
        <v>153785.48782045487</v>
      </c>
      <c r="W343" s="10">
        <f t="shared" si="33"/>
        <v>155169.55721083895</v>
      </c>
      <c r="X343" s="10">
        <f t="shared" si="33"/>
        <v>156566.08322573648</v>
      </c>
      <c r="Y343" s="10">
        <f t="shared" si="33"/>
        <v>157975.1779747681</v>
      </c>
    </row>
    <row r="344" spans="1:25" s="5" customFormat="1" x14ac:dyDescent="0.2">
      <c r="A344" s="2"/>
      <c r="B344" s="29">
        <f>'3) Input geactiveerde inflatie'!B331</f>
        <v>319</v>
      </c>
      <c r="C344" s="29">
        <f>'3) Input geactiveerde inflatie'!D331</f>
        <v>11228972.75725694</v>
      </c>
      <c r="D344" s="10">
        <f t="shared" si="29"/>
        <v>5614486.37862847</v>
      </c>
      <c r="E344" s="39">
        <f>'3) Input geactiveerde inflatie'!E331</f>
        <v>41.5</v>
      </c>
      <c r="F344" s="51">
        <f>'3) Input geactiveerde inflatie'!F331</f>
        <v>2063</v>
      </c>
      <c r="G344" s="2"/>
      <c r="H344" s="53"/>
      <c r="I344" s="10">
        <f>IF(AND($F344&gt;I$10,$E344&gt;0),$D344/$E344,IF(I$10=$F344,$D344-SUM($G344:G344),0))</f>
        <v>135288.82840068603</v>
      </c>
      <c r="J344" s="10">
        <f>IF(AND($F344&gt;J$10,$E344&gt;0),$D344/$E344,IF(J$10=$F344,$D344-SUM($G344:I344),0))</f>
        <v>135288.82840068603</v>
      </c>
      <c r="K344" s="10">
        <f>IF(AND($F344&gt;K$10,$E344&gt;0),$D344/$E344,IF(K$10=$F344,$D344-SUM($G344:J344),0))</f>
        <v>135288.82840068603</v>
      </c>
      <c r="L344" s="10">
        <f>IF(AND($F344&gt;L$10,$E344&gt;0),$D344/$E344,IF(L$10=$F344,$D344-SUM($G344:K344),0))</f>
        <v>135288.82840068603</v>
      </c>
      <c r="M344" s="10">
        <f>IF(AND($F344&gt;M$10,$E344&gt;0),$D344/$E344,IF(M$10=$F344,$D344-SUM($G344:L344),0))</f>
        <v>135288.82840068603</v>
      </c>
      <c r="N344" s="2"/>
      <c r="O344" s="10">
        <f>I344*PRODUCT($O$17:O$17)</f>
        <v>136506.4278562922</v>
      </c>
      <c r="P344" s="10">
        <f>J344*PRODUCT($O$17:P$17)</f>
        <v>137734.98570699882</v>
      </c>
      <c r="Q344" s="10">
        <f>K344*PRODUCT($O$17:Q$17)</f>
        <v>138974.60057836177</v>
      </c>
      <c r="R344" s="10">
        <f>L344*PRODUCT($O$17:R$17)</f>
        <v>140225.37198356702</v>
      </c>
      <c r="S344" s="10">
        <f>M344*PRODUCT($O$17:S$17)</f>
        <v>141487.40033141911</v>
      </c>
      <c r="T344" s="2"/>
      <c r="U344" s="10">
        <f t="shared" si="28"/>
        <v>5528510.3281798335</v>
      </c>
      <c r="V344" s="10">
        <f t="shared" si="33"/>
        <v>5440531.9354264522</v>
      </c>
      <c r="W344" s="10">
        <f t="shared" si="33"/>
        <v>5350522.1222669277</v>
      </c>
      <c r="X344" s="10">
        <f t="shared" si="33"/>
        <v>5258451.4493837627</v>
      </c>
      <c r="Y344" s="10">
        <f t="shared" si="33"/>
        <v>5164290.1120967967</v>
      </c>
    </row>
    <row r="345" spans="1:25" s="5" customFormat="1" x14ac:dyDescent="0.2">
      <c r="A345" s="2"/>
      <c r="B345" s="29">
        <f>'3) Input geactiveerde inflatie'!B332</f>
        <v>320</v>
      </c>
      <c r="C345" s="29">
        <f>'3) Input geactiveerde inflatie'!D332</f>
        <v>4632576.3044079244</v>
      </c>
      <c r="D345" s="10">
        <f t="shared" si="29"/>
        <v>2316288.1522039622</v>
      </c>
      <c r="E345" s="39">
        <f>'3) Input geactiveerde inflatie'!E332</f>
        <v>31.5</v>
      </c>
      <c r="F345" s="51">
        <f>'3) Input geactiveerde inflatie'!F332</f>
        <v>2053</v>
      </c>
      <c r="G345" s="2"/>
      <c r="H345" s="53"/>
      <c r="I345" s="10">
        <f>IF(AND($F345&gt;I$10,$E345&gt;0),$D345/$E345,IF(I$10=$F345,$D345-SUM($G345:G345),0))</f>
        <v>73532.9572128242</v>
      </c>
      <c r="J345" s="10">
        <f>IF(AND($F345&gt;J$10,$E345&gt;0),$D345/$E345,IF(J$10=$F345,$D345-SUM($G345:I345),0))</f>
        <v>73532.9572128242</v>
      </c>
      <c r="K345" s="10">
        <f>IF(AND($F345&gt;K$10,$E345&gt;0),$D345/$E345,IF(K$10=$F345,$D345-SUM($G345:J345),0))</f>
        <v>73532.9572128242</v>
      </c>
      <c r="L345" s="10">
        <f>IF(AND($F345&gt;L$10,$E345&gt;0),$D345/$E345,IF(L$10=$F345,$D345-SUM($G345:K345),0))</f>
        <v>73532.9572128242</v>
      </c>
      <c r="M345" s="10">
        <f>IF(AND($F345&gt;M$10,$E345&gt;0),$D345/$E345,IF(M$10=$F345,$D345-SUM($G345:L345),0))</f>
        <v>73532.9572128242</v>
      </c>
      <c r="N345" s="2"/>
      <c r="O345" s="10">
        <f>I345*PRODUCT($O$17:O$17)</f>
        <v>74194.753827739609</v>
      </c>
      <c r="P345" s="10">
        <f>J345*PRODUCT($O$17:P$17)</f>
        <v>74862.50661218926</v>
      </c>
      <c r="Q345" s="10">
        <f>K345*PRODUCT($O$17:Q$17)</f>
        <v>75536.26917169895</v>
      </c>
      <c r="R345" s="10">
        <f>L345*PRODUCT($O$17:R$17)</f>
        <v>76216.095594244223</v>
      </c>
      <c r="S345" s="10">
        <f>M345*PRODUCT($O$17:S$17)</f>
        <v>76902.040454592425</v>
      </c>
      <c r="T345" s="2"/>
      <c r="U345" s="10">
        <f t="shared" si="28"/>
        <v>2262939.9917460582</v>
      </c>
      <c r="V345" s="10">
        <f t="shared" si="33"/>
        <v>2208443.9450595835</v>
      </c>
      <c r="W345" s="10">
        <f t="shared" si="33"/>
        <v>2152783.6713934205</v>
      </c>
      <c r="X345" s="10">
        <f t="shared" si="33"/>
        <v>2095942.628841717</v>
      </c>
      <c r="Y345" s="10">
        <f t="shared" si="33"/>
        <v>2037904.0720467002</v>
      </c>
    </row>
    <row r="346" spans="1:25" s="5" customFormat="1" x14ac:dyDescent="0.2">
      <c r="A346" s="2"/>
      <c r="B346" s="29">
        <f>'3) Input geactiveerde inflatie'!B333</f>
        <v>321</v>
      </c>
      <c r="C346" s="29">
        <f>'3) Input geactiveerde inflatie'!D333</f>
        <v>1054304.830764195</v>
      </c>
      <c r="D346" s="10">
        <f t="shared" si="29"/>
        <v>527152.41538209748</v>
      </c>
      <c r="E346" s="39">
        <f>'3) Input geactiveerde inflatie'!E333</f>
        <v>16.5</v>
      </c>
      <c r="F346" s="51">
        <f>'3) Input geactiveerde inflatie'!F333</f>
        <v>2038</v>
      </c>
      <c r="G346" s="2"/>
      <c r="H346" s="53"/>
      <c r="I346" s="10">
        <f>IF(AND($F346&gt;I$10,$E346&gt;0),$D346/$E346,IF(I$10=$F346,$D346-SUM($G346:G346),0))</f>
        <v>31948.631235278634</v>
      </c>
      <c r="J346" s="10">
        <f>IF(AND($F346&gt;J$10,$E346&gt;0),$D346/$E346,IF(J$10=$F346,$D346-SUM($G346:I346),0))</f>
        <v>31948.631235278634</v>
      </c>
      <c r="K346" s="10">
        <f>IF(AND($F346&gt;K$10,$E346&gt;0),$D346/$E346,IF(K$10=$F346,$D346-SUM($G346:J346),0))</f>
        <v>31948.631235278634</v>
      </c>
      <c r="L346" s="10">
        <f>IF(AND($F346&gt;L$10,$E346&gt;0),$D346/$E346,IF(L$10=$F346,$D346-SUM($G346:K346),0))</f>
        <v>31948.631235278634</v>
      </c>
      <c r="M346" s="10">
        <f>IF(AND($F346&gt;M$10,$E346&gt;0),$D346/$E346,IF(M$10=$F346,$D346-SUM($G346:L346),0))</f>
        <v>31948.631235278634</v>
      </c>
      <c r="N346" s="2"/>
      <c r="O346" s="10">
        <f>I346*PRODUCT($O$17:O$17)</f>
        <v>32236.168916396138</v>
      </c>
      <c r="P346" s="10">
        <f>J346*PRODUCT($O$17:P$17)</f>
        <v>32526.2944366437</v>
      </c>
      <c r="Q346" s="10">
        <f>K346*PRODUCT($O$17:Q$17)</f>
        <v>32819.031086573486</v>
      </c>
      <c r="R346" s="10">
        <f>L346*PRODUCT($O$17:R$17)</f>
        <v>33114.402366352646</v>
      </c>
      <c r="S346" s="10">
        <f>M346*PRODUCT($O$17:S$17)</f>
        <v>33412.431987649812</v>
      </c>
      <c r="T346" s="2"/>
      <c r="U346" s="10">
        <f t="shared" ref="U346:U409" si="34">D346*O$17-O346</f>
        <v>499660.61820414016</v>
      </c>
      <c r="V346" s="10">
        <f t="shared" si="33"/>
        <v>471631.26933133363</v>
      </c>
      <c r="W346" s="10">
        <f t="shared" si="33"/>
        <v>443056.91966874211</v>
      </c>
      <c r="X346" s="10">
        <f t="shared" si="33"/>
        <v>413930.02957940812</v>
      </c>
      <c r="Y346" s="10">
        <f t="shared" si="33"/>
        <v>384242.96785797295</v>
      </c>
    </row>
    <row r="347" spans="1:25" s="5" customFormat="1" x14ac:dyDescent="0.2">
      <c r="A347" s="2"/>
      <c r="B347" s="29">
        <f>'3) Input geactiveerde inflatie'!B334</f>
        <v>322</v>
      </c>
      <c r="C347" s="29">
        <f>'3) Input geactiveerde inflatie'!D334</f>
        <v>9435.2396454886475</v>
      </c>
      <c r="D347" s="10">
        <f t="shared" ref="D347:D410" si="35">C347*$F$20</f>
        <v>4717.6198227443238</v>
      </c>
      <c r="E347" s="39">
        <f>'3) Input geactiveerde inflatie'!E334</f>
        <v>1.5</v>
      </c>
      <c r="F347" s="51">
        <f>'3) Input geactiveerde inflatie'!F334</f>
        <v>2023</v>
      </c>
      <c r="G347" s="2"/>
      <c r="H347" s="53"/>
      <c r="I347" s="10">
        <f>IF(AND($F347&gt;I$10,$E347&gt;0),$D347/$E347,IF(I$10=$F347,$D347-SUM($G347:G347),0))</f>
        <v>3145.0798818295493</v>
      </c>
      <c r="J347" s="10">
        <f>IF(AND($F347&gt;J$10,$E347&gt;0),$D347/$E347,IF(J$10=$F347,$D347-SUM($G347:I347),0))</f>
        <v>1572.5399409147744</v>
      </c>
      <c r="K347" s="10">
        <f>IF(AND($F347&gt;K$10,$E347&gt;0),$D347/$E347,IF(K$10=$F347,$D347-SUM($G347:J347),0))</f>
        <v>0</v>
      </c>
      <c r="L347" s="10">
        <f>IF(AND($F347&gt;L$10,$E347&gt;0),$D347/$E347,IF(L$10=$F347,$D347-SUM($G347:K347),0))</f>
        <v>0</v>
      </c>
      <c r="M347" s="10">
        <f>IF(AND($F347&gt;M$10,$E347&gt;0),$D347/$E347,IF(M$10=$F347,$D347-SUM($G347:L347),0))</f>
        <v>0</v>
      </c>
      <c r="N347" s="2"/>
      <c r="O347" s="10">
        <f>I347*PRODUCT($O$17:O$17)</f>
        <v>3173.3856007660152</v>
      </c>
      <c r="P347" s="10">
        <f>J347*PRODUCT($O$17:P$17)</f>
        <v>1600.9730355864542</v>
      </c>
      <c r="Q347" s="10">
        <f>K347*PRODUCT($O$17:Q$17)</f>
        <v>0</v>
      </c>
      <c r="R347" s="10">
        <f>L347*PRODUCT($O$17:R$17)</f>
        <v>0</v>
      </c>
      <c r="S347" s="10">
        <f>M347*PRODUCT($O$17:S$17)</f>
        <v>0</v>
      </c>
      <c r="T347" s="2"/>
      <c r="U347" s="10">
        <f t="shared" si="34"/>
        <v>1586.6928003830071</v>
      </c>
      <c r="V347" s="10">
        <f t="shared" ref="V347:Y362" si="36">U347*P$17-P347</f>
        <v>0</v>
      </c>
      <c r="W347" s="10">
        <f t="shared" si="36"/>
        <v>0</v>
      </c>
      <c r="X347" s="10">
        <f t="shared" si="36"/>
        <v>0</v>
      </c>
      <c r="Y347" s="10">
        <f t="shared" si="36"/>
        <v>0</v>
      </c>
    </row>
    <row r="348" spans="1:25" s="5" customFormat="1" x14ac:dyDescent="0.2">
      <c r="A348" s="2"/>
      <c r="B348" s="29">
        <f>'3) Input geactiveerde inflatie'!B335</f>
        <v>323</v>
      </c>
      <c r="C348" s="29">
        <f>'3) Input geactiveerde inflatie'!D335</f>
        <v>-1.436752581037581E-9</v>
      </c>
      <c r="D348" s="10">
        <f t="shared" si="35"/>
        <v>-7.1837629051879049E-10</v>
      </c>
      <c r="E348" s="39">
        <f>'3) Input geactiveerde inflatie'!E335</f>
        <v>0</v>
      </c>
      <c r="F348" s="51">
        <f>'3) Input geactiveerde inflatie'!F335</f>
        <v>2018</v>
      </c>
      <c r="G348" s="2"/>
      <c r="H348" s="53"/>
      <c r="I348" s="10">
        <f>IF(AND($F348&gt;I$10,$E348&gt;0),$D348/$E348,IF(I$10=$F348,$D348-SUM($G348:G348),0))</f>
        <v>0</v>
      </c>
      <c r="J348" s="10">
        <f>IF(AND($F348&gt;J$10,$E348&gt;0),$D348/$E348,IF(J$10=$F348,$D348-SUM($G348:I348),0))</f>
        <v>0</v>
      </c>
      <c r="K348" s="10">
        <f>IF(AND($F348&gt;K$10,$E348&gt;0),$D348/$E348,IF(K$10=$F348,$D348-SUM($G348:J348),0))</f>
        <v>0</v>
      </c>
      <c r="L348" s="10">
        <f>IF(AND($F348&gt;L$10,$E348&gt;0),$D348/$E348,IF(L$10=$F348,$D348-SUM($G348:K348),0))</f>
        <v>0</v>
      </c>
      <c r="M348" s="10">
        <f>IF(AND($F348&gt;M$10,$E348&gt;0),$D348/$E348,IF(M$10=$F348,$D348-SUM($G348:L348),0))</f>
        <v>0</v>
      </c>
      <c r="N348" s="2"/>
      <c r="O348" s="10">
        <f>I348*PRODUCT($O$17:O$17)</f>
        <v>0</v>
      </c>
      <c r="P348" s="10">
        <f>J348*PRODUCT($O$17:P$17)</f>
        <v>0</v>
      </c>
      <c r="Q348" s="10">
        <f>K348*PRODUCT($O$17:Q$17)</f>
        <v>0</v>
      </c>
      <c r="R348" s="10">
        <f>L348*PRODUCT($O$17:R$17)</f>
        <v>0</v>
      </c>
      <c r="S348" s="10">
        <f>M348*PRODUCT($O$17:S$17)</f>
        <v>0</v>
      </c>
      <c r="T348" s="2"/>
      <c r="U348" s="10">
        <f t="shared" si="34"/>
        <v>-7.2484167713345955E-10</v>
      </c>
      <c r="V348" s="10">
        <f t="shared" si="36"/>
        <v>-7.3136525222766063E-10</v>
      </c>
      <c r="W348" s="10">
        <f t="shared" si="36"/>
        <v>-7.3794753949770949E-10</v>
      </c>
      <c r="X348" s="10">
        <f t="shared" si="36"/>
        <v>-7.4458906735318882E-10</v>
      </c>
      <c r="Y348" s="10">
        <f t="shared" si="36"/>
        <v>-7.5129036895936749E-10</v>
      </c>
    </row>
    <row r="349" spans="1:25" s="5" customFormat="1" x14ac:dyDescent="0.2">
      <c r="A349" s="2"/>
      <c r="B349" s="29">
        <f>'3) Input geactiveerde inflatie'!B336</f>
        <v>324</v>
      </c>
      <c r="C349" s="29">
        <f>'3) Input geactiveerde inflatie'!D336</f>
        <v>227031.65952306613</v>
      </c>
      <c r="D349" s="10">
        <f t="shared" si="35"/>
        <v>113515.82976153307</v>
      </c>
      <c r="E349" s="39">
        <f>'3) Input geactiveerde inflatie'!E336</f>
        <v>0</v>
      </c>
      <c r="F349" s="51">
        <f>'3) Input geactiveerde inflatie'!F336</f>
        <v>2013</v>
      </c>
      <c r="G349" s="2"/>
      <c r="H349" s="53"/>
      <c r="I349" s="10">
        <f>IF(AND($F349&gt;I$10,$E349&gt;0),$D349/$E349,IF(I$10=$F349,$D349-SUM($G349:G349),0))</f>
        <v>0</v>
      </c>
      <c r="J349" s="10">
        <f>IF(AND($F349&gt;J$10,$E349&gt;0),$D349/$E349,IF(J$10=$F349,$D349-SUM($G349:I349),0))</f>
        <v>0</v>
      </c>
      <c r="K349" s="10">
        <f>IF(AND($F349&gt;K$10,$E349&gt;0),$D349/$E349,IF(K$10=$F349,$D349-SUM($G349:J349),0))</f>
        <v>0</v>
      </c>
      <c r="L349" s="10">
        <f>IF(AND($F349&gt;L$10,$E349&gt;0),$D349/$E349,IF(L$10=$F349,$D349-SUM($G349:K349),0))</f>
        <v>0</v>
      </c>
      <c r="M349" s="10">
        <f>IF(AND($F349&gt;M$10,$E349&gt;0),$D349/$E349,IF(M$10=$F349,$D349-SUM($G349:L349),0))</f>
        <v>0</v>
      </c>
      <c r="N349" s="2"/>
      <c r="O349" s="10">
        <f>I349*PRODUCT($O$17:O$17)</f>
        <v>0</v>
      </c>
      <c r="P349" s="10">
        <f>J349*PRODUCT($O$17:P$17)</f>
        <v>0</v>
      </c>
      <c r="Q349" s="10">
        <f>K349*PRODUCT($O$17:Q$17)</f>
        <v>0</v>
      </c>
      <c r="R349" s="10">
        <f>L349*PRODUCT($O$17:R$17)</f>
        <v>0</v>
      </c>
      <c r="S349" s="10">
        <f>M349*PRODUCT($O$17:S$17)</f>
        <v>0</v>
      </c>
      <c r="T349" s="2"/>
      <c r="U349" s="10">
        <f t="shared" si="34"/>
        <v>114537.47222938685</v>
      </c>
      <c r="V349" s="10">
        <f t="shared" si="36"/>
        <v>115568.30947945133</v>
      </c>
      <c r="W349" s="10">
        <f t="shared" si="36"/>
        <v>116608.42426476638</v>
      </c>
      <c r="X349" s="10">
        <f t="shared" si="36"/>
        <v>117657.90008314926</v>
      </c>
      <c r="Y349" s="10">
        <f t="shared" si="36"/>
        <v>118716.82118389758</v>
      </c>
    </row>
    <row r="350" spans="1:25" s="5" customFormat="1" x14ac:dyDescent="0.2">
      <c r="A350" s="2"/>
      <c r="B350" s="29">
        <f>'3) Input geactiveerde inflatie'!B337</f>
        <v>325</v>
      </c>
      <c r="C350" s="29">
        <f>'3) Input geactiveerde inflatie'!D337</f>
        <v>8999572.8809482008</v>
      </c>
      <c r="D350" s="10">
        <f t="shared" si="35"/>
        <v>4499786.4404741004</v>
      </c>
      <c r="E350" s="39">
        <f>'3) Input geactiveerde inflatie'!E337</f>
        <v>42.5</v>
      </c>
      <c r="F350" s="51">
        <f>'3) Input geactiveerde inflatie'!F337</f>
        <v>2064</v>
      </c>
      <c r="G350" s="2"/>
      <c r="H350" s="53"/>
      <c r="I350" s="10">
        <f>IF(AND($F350&gt;I$10,$E350&gt;0),$D350/$E350,IF(I$10=$F350,$D350-SUM($G350:G350),0))</f>
        <v>105877.3280111553</v>
      </c>
      <c r="J350" s="10">
        <f>IF(AND($F350&gt;J$10,$E350&gt;0),$D350/$E350,IF(J$10=$F350,$D350-SUM($G350:I350),0))</f>
        <v>105877.3280111553</v>
      </c>
      <c r="K350" s="10">
        <f>IF(AND($F350&gt;K$10,$E350&gt;0),$D350/$E350,IF(K$10=$F350,$D350-SUM($G350:J350),0))</f>
        <v>105877.3280111553</v>
      </c>
      <c r="L350" s="10">
        <f>IF(AND($F350&gt;L$10,$E350&gt;0),$D350/$E350,IF(L$10=$F350,$D350-SUM($G350:K350),0))</f>
        <v>105877.3280111553</v>
      </c>
      <c r="M350" s="10">
        <f>IF(AND($F350&gt;M$10,$E350&gt;0),$D350/$E350,IF(M$10=$F350,$D350-SUM($G350:L350),0))</f>
        <v>105877.3280111553</v>
      </c>
      <c r="N350" s="2"/>
      <c r="O350" s="10">
        <f>I350*PRODUCT($O$17:O$17)</f>
        <v>106830.22396325569</v>
      </c>
      <c r="P350" s="10">
        <f>J350*PRODUCT($O$17:P$17)</f>
        <v>107791.69597892498</v>
      </c>
      <c r="Q350" s="10">
        <f>K350*PRODUCT($O$17:Q$17)</f>
        <v>108761.82124273528</v>
      </c>
      <c r="R350" s="10">
        <f>L350*PRODUCT($O$17:R$17)</f>
        <v>109740.67763391988</v>
      </c>
      <c r="S350" s="10">
        <f>M350*PRODUCT($O$17:S$17)</f>
        <v>110728.34373262516</v>
      </c>
      <c r="T350" s="2"/>
      <c r="U350" s="10">
        <f t="shared" si="34"/>
        <v>4433454.2944751112</v>
      </c>
      <c r="V350" s="10">
        <f t="shared" si="36"/>
        <v>4365563.6871464625</v>
      </c>
      <c r="W350" s="10">
        <f t="shared" si="36"/>
        <v>4296091.9390880447</v>
      </c>
      <c r="X350" s="10">
        <f t="shared" si="36"/>
        <v>4225016.0889059165</v>
      </c>
      <c r="Y350" s="10">
        <f t="shared" si="36"/>
        <v>4152312.8899734439</v>
      </c>
    </row>
    <row r="351" spans="1:25" s="5" customFormat="1" x14ac:dyDescent="0.2">
      <c r="A351" s="2"/>
      <c r="B351" s="29">
        <f>'3) Input geactiveerde inflatie'!B338</f>
        <v>326</v>
      </c>
      <c r="C351" s="29">
        <f>'3) Input geactiveerde inflatie'!D338</f>
        <v>3048314.0092661642</v>
      </c>
      <c r="D351" s="10">
        <f t="shared" si="35"/>
        <v>1524157.0046330821</v>
      </c>
      <c r="E351" s="39">
        <f>'3) Input geactiveerde inflatie'!E338</f>
        <v>32.5</v>
      </c>
      <c r="F351" s="51">
        <f>'3) Input geactiveerde inflatie'!F338</f>
        <v>2054</v>
      </c>
      <c r="G351" s="2"/>
      <c r="H351" s="53"/>
      <c r="I351" s="10">
        <f>IF(AND($F351&gt;I$10,$E351&gt;0),$D351/$E351,IF(I$10=$F351,$D351-SUM($G351:G351),0))</f>
        <v>46897.138604094835</v>
      </c>
      <c r="J351" s="10">
        <f>IF(AND($F351&gt;J$10,$E351&gt;0),$D351/$E351,IF(J$10=$F351,$D351-SUM($G351:I351),0))</f>
        <v>46897.138604094835</v>
      </c>
      <c r="K351" s="10">
        <f>IF(AND($F351&gt;K$10,$E351&gt;0),$D351/$E351,IF(K$10=$F351,$D351-SUM($G351:J351),0))</f>
        <v>46897.138604094835</v>
      </c>
      <c r="L351" s="10">
        <f>IF(AND($F351&gt;L$10,$E351&gt;0),$D351/$E351,IF(L$10=$F351,$D351-SUM($G351:K351),0))</f>
        <v>46897.138604094835</v>
      </c>
      <c r="M351" s="10">
        <f>IF(AND($F351&gt;M$10,$E351&gt;0),$D351/$E351,IF(M$10=$F351,$D351-SUM($G351:L351),0))</f>
        <v>46897.138604094835</v>
      </c>
      <c r="N351" s="2"/>
      <c r="O351" s="10">
        <f>I351*PRODUCT($O$17:O$17)</f>
        <v>47319.21285153168</v>
      </c>
      <c r="P351" s="10">
        <f>J351*PRODUCT($O$17:P$17)</f>
        <v>47745.085767195465</v>
      </c>
      <c r="Q351" s="10">
        <f>K351*PRODUCT($O$17:Q$17)</f>
        <v>48174.791539100217</v>
      </c>
      <c r="R351" s="10">
        <f>L351*PRODUCT($O$17:R$17)</f>
        <v>48608.36466295211</v>
      </c>
      <c r="S351" s="10">
        <f>M351*PRODUCT($O$17:S$17)</f>
        <v>49045.839944918676</v>
      </c>
      <c r="T351" s="2"/>
      <c r="U351" s="10">
        <f t="shared" si="34"/>
        <v>1490555.2048232481</v>
      </c>
      <c r="V351" s="10">
        <f t="shared" si="36"/>
        <v>1456225.1158994616</v>
      </c>
      <c r="W351" s="10">
        <f t="shared" si="36"/>
        <v>1421156.3504034563</v>
      </c>
      <c r="X351" s="10">
        <f t="shared" si="36"/>
        <v>1385338.3928941351</v>
      </c>
      <c r="Y351" s="10">
        <f t="shared" si="36"/>
        <v>1348760.5984852635</v>
      </c>
    </row>
    <row r="352" spans="1:25" s="5" customFormat="1" x14ac:dyDescent="0.2">
      <c r="A352" s="2"/>
      <c r="B352" s="29">
        <f>'3) Input geactiveerde inflatie'!B339</f>
        <v>327</v>
      </c>
      <c r="C352" s="29">
        <f>'3) Input geactiveerde inflatie'!D339</f>
        <v>613194.79946245998</v>
      </c>
      <c r="D352" s="10">
        <f t="shared" si="35"/>
        <v>306597.39973122999</v>
      </c>
      <c r="E352" s="39">
        <f>'3) Input geactiveerde inflatie'!E339</f>
        <v>17.5</v>
      </c>
      <c r="F352" s="51">
        <f>'3) Input geactiveerde inflatie'!F339</f>
        <v>2039</v>
      </c>
      <c r="G352" s="2"/>
      <c r="H352" s="53"/>
      <c r="I352" s="10">
        <f>IF(AND($F352&gt;I$10,$E352&gt;0),$D352/$E352,IF(I$10=$F352,$D352-SUM($G352:G352),0))</f>
        <v>17519.851413213142</v>
      </c>
      <c r="J352" s="10">
        <f>IF(AND($F352&gt;J$10,$E352&gt;0),$D352/$E352,IF(J$10=$F352,$D352-SUM($G352:I352),0))</f>
        <v>17519.851413213142</v>
      </c>
      <c r="K352" s="10">
        <f>IF(AND($F352&gt;K$10,$E352&gt;0),$D352/$E352,IF(K$10=$F352,$D352-SUM($G352:J352),0))</f>
        <v>17519.851413213142</v>
      </c>
      <c r="L352" s="10">
        <f>IF(AND($F352&gt;L$10,$E352&gt;0),$D352/$E352,IF(L$10=$F352,$D352-SUM($G352:K352),0))</f>
        <v>17519.851413213142</v>
      </c>
      <c r="M352" s="10">
        <f>IF(AND($F352&gt;M$10,$E352&gt;0),$D352/$E352,IF(M$10=$F352,$D352-SUM($G352:L352),0))</f>
        <v>17519.851413213142</v>
      </c>
      <c r="N352" s="2"/>
      <c r="O352" s="10">
        <f>I352*PRODUCT($O$17:O$17)</f>
        <v>17677.53007593206</v>
      </c>
      <c r="P352" s="10">
        <f>J352*PRODUCT($O$17:P$17)</f>
        <v>17836.627846615447</v>
      </c>
      <c r="Q352" s="10">
        <f>K352*PRODUCT($O$17:Q$17)</f>
        <v>17997.157497234981</v>
      </c>
      <c r="R352" s="10">
        <f>L352*PRODUCT($O$17:R$17)</f>
        <v>18159.131914710095</v>
      </c>
      <c r="S352" s="10">
        <f>M352*PRODUCT($O$17:S$17)</f>
        <v>18322.564101942484</v>
      </c>
      <c r="T352" s="2"/>
      <c r="U352" s="10">
        <f t="shared" si="34"/>
        <v>291679.24625287898</v>
      </c>
      <c r="V352" s="10">
        <f t="shared" si="36"/>
        <v>276467.7316225394</v>
      </c>
      <c r="W352" s="10">
        <f t="shared" si="36"/>
        <v>260958.78370990726</v>
      </c>
      <c r="X352" s="10">
        <f t="shared" si="36"/>
        <v>245148.28084858629</v>
      </c>
      <c r="Y352" s="10">
        <f t="shared" si="36"/>
        <v>229032.05127428105</v>
      </c>
    </row>
    <row r="353" spans="1:25" s="5" customFormat="1" x14ac:dyDescent="0.2">
      <c r="A353" s="2"/>
      <c r="B353" s="29">
        <f>'3) Input geactiveerde inflatie'!B340</f>
        <v>328</v>
      </c>
      <c r="C353" s="29">
        <f>'3) Input geactiveerde inflatie'!D340</f>
        <v>6266.0101555003057</v>
      </c>
      <c r="D353" s="10">
        <f t="shared" si="35"/>
        <v>3133.0050777501529</v>
      </c>
      <c r="E353" s="39">
        <f>'3) Input geactiveerde inflatie'!E340</f>
        <v>2.5</v>
      </c>
      <c r="F353" s="51">
        <f>'3) Input geactiveerde inflatie'!F340</f>
        <v>2024</v>
      </c>
      <c r="G353" s="2"/>
      <c r="H353" s="53"/>
      <c r="I353" s="10">
        <f>IF(AND($F353&gt;I$10,$E353&gt;0),$D353/$E353,IF(I$10=$F353,$D353-SUM($G353:G353),0))</f>
        <v>1253.202031100061</v>
      </c>
      <c r="J353" s="10">
        <f>IF(AND($F353&gt;J$10,$E353&gt;0),$D353/$E353,IF(J$10=$F353,$D353-SUM($G353:I353),0))</f>
        <v>1253.202031100061</v>
      </c>
      <c r="K353" s="10">
        <f>IF(AND($F353&gt;K$10,$E353&gt;0),$D353/$E353,IF(K$10=$F353,$D353-SUM($G353:J353),0))</f>
        <v>626.60101555003075</v>
      </c>
      <c r="L353" s="10">
        <f>IF(AND($F353&gt;L$10,$E353&gt;0),$D353/$E353,IF(L$10=$F353,$D353-SUM($G353:K353),0))</f>
        <v>0</v>
      </c>
      <c r="M353" s="10">
        <f>IF(AND($F353&gt;M$10,$E353&gt;0),$D353/$E353,IF(M$10=$F353,$D353-SUM($G353:L353),0))</f>
        <v>0</v>
      </c>
      <c r="N353" s="2"/>
      <c r="O353" s="10">
        <f>I353*PRODUCT($O$17:O$17)</f>
        <v>1264.4808493799615</v>
      </c>
      <c r="P353" s="10">
        <f>J353*PRODUCT($O$17:P$17)</f>
        <v>1275.861177024381</v>
      </c>
      <c r="Q353" s="10">
        <f>K353*PRODUCT($O$17:Q$17)</f>
        <v>643.67196380880034</v>
      </c>
      <c r="R353" s="10">
        <f>L353*PRODUCT($O$17:R$17)</f>
        <v>0</v>
      </c>
      <c r="S353" s="10">
        <f>M353*PRODUCT($O$17:S$17)</f>
        <v>0</v>
      </c>
      <c r="T353" s="2"/>
      <c r="U353" s="10">
        <f t="shared" si="34"/>
        <v>1896.7212740699424</v>
      </c>
      <c r="V353" s="10">
        <f t="shared" si="36"/>
        <v>637.93058851219075</v>
      </c>
      <c r="W353" s="10">
        <f t="shared" si="36"/>
        <v>0</v>
      </c>
      <c r="X353" s="10">
        <f t="shared" si="36"/>
        <v>0</v>
      </c>
      <c r="Y353" s="10">
        <f t="shared" si="36"/>
        <v>0</v>
      </c>
    </row>
    <row r="354" spans="1:25" s="5" customFormat="1" x14ac:dyDescent="0.2">
      <c r="A354" s="2"/>
      <c r="B354" s="29">
        <f>'3) Input geactiveerde inflatie'!B341</f>
        <v>329</v>
      </c>
      <c r="C354" s="29">
        <f>'3) Input geactiveerde inflatie'!D341</f>
        <v>2.9359915060922504E-11</v>
      </c>
      <c r="D354" s="10">
        <f t="shared" si="35"/>
        <v>1.4679957530461252E-11</v>
      </c>
      <c r="E354" s="39">
        <f>'3) Input geactiveerde inflatie'!E341</f>
        <v>0</v>
      </c>
      <c r="F354" s="51">
        <f>'3) Input geactiveerde inflatie'!F341</f>
        <v>2019</v>
      </c>
      <c r="G354" s="2"/>
      <c r="H354" s="53"/>
      <c r="I354" s="10">
        <f>IF(AND($F354&gt;I$10,$E354&gt;0),$D354/$E354,IF(I$10=$F354,$D354-SUM($G354:G354),0))</f>
        <v>0</v>
      </c>
      <c r="J354" s="10">
        <f>IF(AND($F354&gt;J$10,$E354&gt;0),$D354/$E354,IF(J$10=$F354,$D354-SUM($G354:I354),0))</f>
        <v>0</v>
      </c>
      <c r="K354" s="10">
        <f>IF(AND($F354&gt;K$10,$E354&gt;0),$D354/$E354,IF(K$10=$F354,$D354-SUM($G354:J354),0))</f>
        <v>0</v>
      </c>
      <c r="L354" s="10">
        <f>IF(AND($F354&gt;L$10,$E354&gt;0),$D354/$E354,IF(L$10=$F354,$D354-SUM($G354:K354),0))</f>
        <v>0</v>
      </c>
      <c r="M354" s="10">
        <f>IF(AND($F354&gt;M$10,$E354&gt;0),$D354/$E354,IF(M$10=$F354,$D354-SUM($G354:L354),0))</f>
        <v>0</v>
      </c>
      <c r="N354" s="2"/>
      <c r="O354" s="10">
        <f>I354*PRODUCT($O$17:O$17)</f>
        <v>0</v>
      </c>
      <c r="P354" s="10">
        <f>J354*PRODUCT($O$17:P$17)</f>
        <v>0</v>
      </c>
      <c r="Q354" s="10">
        <f>K354*PRODUCT($O$17:Q$17)</f>
        <v>0</v>
      </c>
      <c r="R354" s="10">
        <f>L354*PRODUCT($O$17:R$17)</f>
        <v>0</v>
      </c>
      <c r="S354" s="10">
        <f>M354*PRODUCT($O$17:S$17)</f>
        <v>0</v>
      </c>
      <c r="T354" s="2"/>
      <c r="U354" s="10">
        <f t="shared" si="34"/>
        <v>1.4812077148235401E-11</v>
      </c>
      <c r="V354" s="10">
        <f t="shared" si="36"/>
        <v>1.4945385842569519E-11</v>
      </c>
      <c r="W354" s="10">
        <f t="shared" si="36"/>
        <v>1.5079894315152642E-11</v>
      </c>
      <c r="X354" s="10">
        <f t="shared" si="36"/>
        <v>1.5215613363989013E-11</v>
      </c>
      <c r="Y354" s="10">
        <f t="shared" si="36"/>
        <v>1.5352553884264913E-11</v>
      </c>
    </row>
    <row r="355" spans="1:25" s="5" customFormat="1" x14ac:dyDescent="0.2">
      <c r="A355" s="2"/>
      <c r="B355" s="29">
        <f>'3) Input geactiveerde inflatie'!B342</f>
        <v>330</v>
      </c>
      <c r="C355" s="29">
        <f>'3) Input geactiveerde inflatie'!D342</f>
        <v>127703.94691988989</v>
      </c>
      <c r="D355" s="10">
        <f t="shared" si="35"/>
        <v>63851.973459944944</v>
      </c>
      <c r="E355" s="39">
        <f>'3) Input geactiveerde inflatie'!E342</f>
        <v>0</v>
      </c>
      <c r="F355" s="51">
        <f>'3) Input geactiveerde inflatie'!F342</f>
        <v>2014</v>
      </c>
      <c r="G355" s="2"/>
      <c r="H355" s="53"/>
      <c r="I355" s="10">
        <f>IF(AND($F355&gt;I$10,$E355&gt;0),$D355/$E355,IF(I$10=$F355,$D355-SUM($G355:G355),0))</f>
        <v>0</v>
      </c>
      <c r="J355" s="10">
        <f>IF(AND($F355&gt;J$10,$E355&gt;0),$D355/$E355,IF(J$10=$F355,$D355-SUM($G355:I355),0))</f>
        <v>0</v>
      </c>
      <c r="K355" s="10">
        <f>IF(AND($F355&gt;K$10,$E355&gt;0),$D355/$E355,IF(K$10=$F355,$D355-SUM($G355:J355),0))</f>
        <v>0</v>
      </c>
      <c r="L355" s="10">
        <f>IF(AND($F355&gt;L$10,$E355&gt;0),$D355/$E355,IF(L$10=$F355,$D355-SUM($G355:K355),0))</f>
        <v>0</v>
      </c>
      <c r="M355" s="10">
        <f>IF(AND($F355&gt;M$10,$E355&gt;0),$D355/$E355,IF(M$10=$F355,$D355-SUM($G355:L355),0))</f>
        <v>0</v>
      </c>
      <c r="N355" s="2"/>
      <c r="O355" s="10">
        <f>I355*PRODUCT($O$17:O$17)</f>
        <v>0</v>
      </c>
      <c r="P355" s="10">
        <f>J355*PRODUCT($O$17:P$17)</f>
        <v>0</v>
      </c>
      <c r="Q355" s="10">
        <f>K355*PRODUCT($O$17:Q$17)</f>
        <v>0</v>
      </c>
      <c r="R355" s="10">
        <f>L355*PRODUCT($O$17:R$17)</f>
        <v>0</v>
      </c>
      <c r="S355" s="10">
        <f>M355*PRODUCT($O$17:S$17)</f>
        <v>0</v>
      </c>
      <c r="T355" s="2"/>
      <c r="U355" s="10">
        <f t="shared" si="34"/>
        <v>64426.641221084443</v>
      </c>
      <c r="V355" s="10">
        <f t="shared" si="36"/>
        <v>65006.480992074197</v>
      </c>
      <c r="W355" s="10">
        <f t="shared" si="36"/>
        <v>65591.539321002856</v>
      </c>
      <c r="X355" s="10">
        <f t="shared" si="36"/>
        <v>66181.863174891871</v>
      </c>
      <c r="Y355" s="10">
        <f t="shared" si="36"/>
        <v>66777.499943465897</v>
      </c>
    </row>
    <row r="356" spans="1:25" s="5" customFormat="1" x14ac:dyDescent="0.2">
      <c r="A356" s="2"/>
      <c r="B356" s="29">
        <f>'3) Input geactiveerde inflatie'!B343</f>
        <v>331</v>
      </c>
      <c r="C356" s="29">
        <f>'3) Input geactiveerde inflatie'!D343</f>
        <v>8818270.564088881</v>
      </c>
      <c r="D356" s="10">
        <f t="shared" si="35"/>
        <v>4409135.2820444405</v>
      </c>
      <c r="E356" s="39">
        <f>'3) Input geactiveerde inflatie'!E343</f>
        <v>43.5</v>
      </c>
      <c r="F356" s="51">
        <f>'3) Input geactiveerde inflatie'!F343</f>
        <v>2065</v>
      </c>
      <c r="G356" s="2"/>
      <c r="H356" s="53"/>
      <c r="I356" s="10">
        <f>IF(AND($F356&gt;I$10,$E356&gt;0),$D356/$E356,IF(I$10=$F356,$D356-SUM($G356:G356),0))</f>
        <v>101359.43177113656</v>
      </c>
      <c r="J356" s="10">
        <f>IF(AND($F356&gt;J$10,$E356&gt;0),$D356/$E356,IF(J$10=$F356,$D356-SUM($G356:I356),0))</f>
        <v>101359.43177113656</v>
      </c>
      <c r="K356" s="10">
        <f>IF(AND($F356&gt;K$10,$E356&gt;0),$D356/$E356,IF(K$10=$F356,$D356-SUM($G356:J356),0))</f>
        <v>101359.43177113656</v>
      </c>
      <c r="L356" s="10">
        <f>IF(AND($F356&gt;L$10,$E356&gt;0),$D356/$E356,IF(L$10=$F356,$D356-SUM($G356:K356),0))</f>
        <v>101359.43177113656</v>
      </c>
      <c r="M356" s="10">
        <f>IF(AND($F356&gt;M$10,$E356&gt;0),$D356/$E356,IF(M$10=$F356,$D356-SUM($G356:L356),0))</f>
        <v>101359.43177113656</v>
      </c>
      <c r="N356" s="2"/>
      <c r="O356" s="10">
        <f>I356*PRODUCT($O$17:O$17)</f>
        <v>102271.66665707677</v>
      </c>
      <c r="P356" s="10">
        <f>J356*PRODUCT($O$17:P$17)</f>
        <v>103192.11165699046</v>
      </c>
      <c r="Q356" s="10">
        <f>K356*PRODUCT($O$17:Q$17)</f>
        <v>104120.84066190335</v>
      </c>
      <c r="R356" s="10">
        <f>L356*PRODUCT($O$17:R$17)</f>
        <v>105057.92822786047</v>
      </c>
      <c r="S356" s="10">
        <f>M356*PRODUCT($O$17:S$17)</f>
        <v>106003.44958191121</v>
      </c>
      <c r="T356" s="2"/>
      <c r="U356" s="10">
        <f t="shared" si="34"/>
        <v>4346545.832925763</v>
      </c>
      <c r="V356" s="10">
        <f t="shared" si="36"/>
        <v>4282472.6337651033</v>
      </c>
      <c r="W356" s="10">
        <f t="shared" si="36"/>
        <v>4216894.0468070861</v>
      </c>
      <c r="X356" s="10">
        <f t="shared" si="36"/>
        <v>4149788.165000489</v>
      </c>
      <c r="Y356" s="10">
        <f t="shared" si="36"/>
        <v>4081132.8089035815</v>
      </c>
    </row>
    <row r="357" spans="1:25" s="5" customFormat="1" x14ac:dyDescent="0.2">
      <c r="A357" s="2"/>
      <c r="B357" s="29">
        <f>'3) Input geactiveerde inflatie'!B344</f>
        <v>332</v>
      </c>
      <c r="C357" s="29">
        <f>'3) Input geactiveerde inflatie'!D344</f>
        <v>4973058.2872162759</v>
      </c>
      <c r="D357" s="10">
        <f t="shared" si="35"/>
        <v>2486529.143608138</v>
      </c>
      <c r="E357" s="39">
        <f>'3) Input geactiveerde inflatie'!E344</f>
        <v>33.5</v>
      </c>
      <c r="F357" s="51">
        <f>'3) Input geactiveerde inflatie'!F344</f>
        <v>2055</v>
      </c>
      <c r="G357" s="2"/>
      <c r="H357" s="53"/>
      <c r="I357" s="10">
        <f>IF(AND($F357&gt;I$10,$E357&gt;0),$D357/$E357,IF(I$10=$F357,$D357-SUM($G357:G357),0))</f>
        <v>74224.750555466802</v>
      </c>
      <c r="J357" s="10">
        <f>IF(AND($F357&gt;J$10,$E357&gt;0),$D357/$E357,IF(J$10=$F357,$D357-SUM($G357:I357),0))</f>
        <v>74224.750555466802</v>
      </c>
      <c r="K357" s="10">
        <f>IF(AND($F357&gt;K$10,$E357&gt;0),$D357/$E357,IF(K$10=$F357,$D357-SUM($G357:J357),0))</f>
        <v>74224.750555466802</v>
      </c>
      <c r="L357" s="10">
        <f>IF(AND($F357&gt;L$10,$E357&gt;0),$D357/$E357,IF(L$10=$F357,$D357-SUM($G357:K357),0))</f>
        <v>74224.750555466802</v>
      </c>
      <c r="M357" s="10">
        <f>IF(AND($F357&gt;M$10,$E357&gt;0),$D357/$E357,IF(M$10=$F357,$D357-SUM($G357:L357),0))</f>
        <v>74224.750555466802</v>
      </c>
      <c r="N357" s="2"/>
      <c r="O357" s="10">
        <f>I357*PRODUCT($O$17:O$17)</f>
        <v>74892.773310466</v>
      </c>
      <c r="P357" s="10">
        <f>J357*PRODUCT($O$17:P$17)</f>
        <v>75566.808270260182</v>
      </c>
      <c r="Q357" s="10">
        <f>K357*PRODUCT($O$17:Q$17)</f>
        <v>76246.909544692506</v>
      </c>
      <c r="R357" s="10">
        <f>L357*PRODUCT($O$17:R$17)</f>
        <v>76933.13173059473</v>
      </c>
      <c r="S357" s="10">
        <f>M357*PRODUCT($O$17:S$17)</f>
        <v>77625.529916170082</v>
      </c>
      <c r="T357" s="2"/>
      <c r="U357" s="10">
        <f t="shared" si="34"/>
        <v>2434015.1325901449</v>
      </c>
      <c r="V357" s="10">
        <f t="shared" si="36"/>
        <v>2380354.4605131955</v>
      </c>
      <c r="W357" s="10">
        <f t="shared" si="36"/>
        <v>2325530.7411131216</v>
      </c>
      <c r="X357" s="10">
        <f t="shared" si="36"/>
        <v>2269527.3860525447</v>
      </c>
      <c r="Y357" s="10">
        <f t="shared" si="36"/>
        <v>2212327.6026108474</v>
      </c>
    </row>
    <row r="358" spans="1:25" s="5" customFormat="1" x14ac:dyDescent="0.2">
      <c r="A358" s="2"/>
      <c r="B358" s="29">
        <f>'3) Input geactiveerde inflatie'!B345</f>
        <v>333</v>
      </c>
      <c r="C358" s="29">
        <f>'3) Input geactiveerde inflatie'!D345</f>
        <v>1517104.4889186434</v>
      </c>
      <c r="D358" s="10">
        <f t="shared" si="35"/>
        <v>758552.24445932172</v>
      </c>
      <c r="E358" s="39">
        <f>'3) Input geactiveerde inflatie'!E345</f>
        <v>18.5</v>
      </c>
      <c r="F358" s="51">
        <f>'3) Input geactiveerde inflatie'!F345</f>
        <v>2040</v>
      </c>
      <c r="G358" s="2"/>
      <c r="H358" s="53"/>
      <c r="I358" s="10">
        <f>IF(AND($F358&gt;I$10,$E358&gt;0),$D358/$E358,IF(I$10=$F358,$D358-SUM($G358:G358),0))</f>
        <v>41002.824024828202</v>
      </c>
      <c r="J358" s="10">
        <f>IF(AND($F358&gt;J$10,$E358&gt;0),$D358/$E358,IF(J$10=$F358,$D358-SUM($G358:I358),0))</f>
        <v>41002.824024828202</v>
      </c>
      <c r="K358" s="10">
        <f>IF(AND($F358&gt;K$10,$E358&gt;0),$D358/$E358,IF(K$10=$F358,$D358-SUM($G358:J358),0))</f>
        <v>41002.824024828202</v>
      </c>
      <c r="L358" s="10">
        <f>IF(AND($F358&gt;L$10,$E358&gt;0),$D358/$E358,IF(L$10=$F358,$D358-SUM($G358:K358),0))</f>
        <v>41002.824024828202</v>
      </c>
      <c r="M358" s="10">
        <f>IF(AND($F358&gt;M$10,$E358&gt;0),$D358/$E358,IF(M$10=$F358,$D358-SUM($G358:L358),0))</f>
        <v>41002.824024828202</v>
      </c>
      <c r="N358" s="2"/>
      <c r="O358" s="10">
        <f>I358*PRODUCT($O$17:O$17)</f>
        <v>41371.849441051651</v>
      </c>
      <c r="P358" s="10">
        <f>J358*PRODUCT($O$17:P$17)</f>
        <v>41744.196086021111</v>
      </c>
      <c r="Q358" s="10">
        <f>K358*PRODUCT($O$17:Q$17)</f>
        <v>42119.893850795292</v>
      </c>
      <c r="R358" s="10">
        <f>L358*PRODUCT($O$17:R$17)</f>
        <v>42498.972895452447</v>
      </c>
      <c r="S358" s="10">
        <f>M358*PRODUCT($O$17:S$17)</f>
        <v>42881.463651511513</v>
      </c>
      <c r="T358" s="2"/>
      <c r="U358" s="10">
        <f t="shared" si="34"/>
        <v>724007.36521840398</v>
      </c>
      <c r="V358" s="10">
        <f t="shared" si="36"/>
        <v>688779.23541934835</v>
      </c>
      <c r="W358" s="10">
        <f t="shared" si="36"/>
        <v>652858.35468732705</v>
      </c>
      <c r="X358" s="10">
        <f t="shared" si="36"/>
        <v>616235.10698406049</v>
      </c>
      <c r="Y358" s="10">
        <f t="shared" si="36"/>
        <v>578899.75929540547</v>
      </c>
    </row>
    <row r="359" spans="1:25" s="5" customFormat="1" x14ac:dyDescent="0.2">
      <c r="A359" s="2"/>
      <c r="B359" s="29">
        <f>'3) Input geactiveerde inflatie'!B346</f>
        <v>334</v>
      </c>
      <c r="C359" s="29">
        <f>'3) Input geactiveerde inflatie'!D346</f>
        <v>75326.006528930622</v>
      </c>
      <c r="D359" s="10">
        <f t="shared" si="35"/>
        <v>37663.003264465311</v>
      </c>
      <c r="E359" s="39">
        <f>'3) Input geactiveerde inflatie'!E346</f>
        <v>3.5</v>
      </c>
      <c r="F359" s="51">
        <f>'3) Input geactiveerde inflatie'!F346</f>
        <v>2025</v>
      </c>
      <c r="G359" s="2"/>
      <c r="H359" s="53"/>
      <c r="I359" s="10">
        <f>IF(AND($F359&gt;I$10,$E359&gt;0),$D359/$E359,IF(I$10=$F359,$D359-SUM($G359:G359),0))</f>
        <v>10760.858075561517</v>
      </c>
      <c r="J359" s="10">
        <f>IF(AND($F359&gt;J$10,$E359&gt;0),$D359/$E359,IF(J$10=$F359,$D359-SUM($G359:I359),0))</f>
        <v>10760.858075561517</v>
      </c>
      <c r="K359" s="10">
        <f>IF(AND($F359&gt;K$10,$E359&gt;0),$D359/$E359,IF(K$10=$F359,$D359-SUM($G359:J359),0))</f>
        <v>10760.858075561517</v>
      </c>
      <c r="L359" s="10">
        <f>IF(AND($F359&gt;L$10,$E359&gt;0),$D359/$E359,IF(L$10=$F359,$D359-SUM($G359:K359),0))</f>
        <v>5380.4290377807629</v>
      </c>
      <c r="M359" s="10">
        <f>IF(AND($F359&gt;M$10,$E359&gt;0),$D359/$E359,IF(M$10=$F359,$D359-SUM($G359:L359),0))</f>
        <v>0</v>
      </c>
      <c r="N359" s="2"/>
      <c r="O359" s="10">
        <f>I359*PRODUCT($O$17:O$17)</f>
        <v>10857.70579824157</v>
      </c>
      <c r="P359" s="10">
        <f>J359*PRODUCT($O$17:P$17)</f>
        <v>10955.425150425743</v>
      </c>
      <c r="Q359" s="10">
        <f>K359*PRODUCT($O$17:Q$17)</f>
        <v>11054.023976779572</v>
      </c>
      <c r="R359" s="10">
        <f>L359*PRODUCT($O$17:R$17)</f>
        <v>5576.7550962852984</v>
      </c>
      <c r="S359" s="10">
        <f>M359*PRODUCT($O$17:S$17)</f>
        <v>0</v>
      </c>
      <c r="T359" s="2"/>
      <c r="U359" s="10">
        <f t="shared" si="34"/>
        <v>27144.264495603922</v>
      </c>
      <c r="V359" s="10">
        <f t="shared" si="36"/>
        <v>16433.137725638611</v>
      </c>
      <c r="W359" s="10">
        <f t="shared" si="36"/>
        <v>5527.011988389786</v>
      </c>
      <c r="X359" s="10">
        <f t="shared" si="36"/>
        <v>0</v>
      </c>
      <c r="Y359" s="10">
        <f t="shared" si="36"/>
        <v>0</v>
      </c>
    </row>
    <row r="360" spans="1:25" s="5" customFormat="1" x14ac:dyDescent="0.2">
      <c r="A360" s="2"/>
      <c r="B360" s="29">
        <f>'3) Input geactiveerde inflatie'!B347</f>
        <v>335</v>
      </c>
      <c r="C360" s="29">
        <f>'3) Input geactiveerde inflatie'!D347</f>
        <v>2.0596780814230437E-10</v>
      </c>
      <c r="D360" s="10">
        <f t="shared" si="35"/>
        <v>1.0298390407115218E-10</v>
      </c>
      <c r="E360" s="39">
        <f>'3) Input geactiveerde inflatie'!E347</f>
        <v>0</v>
      </c>
      <c r="F360" s="51">
        <f>'3) Input geactiveerde inflatie'!F347</f>
        <v>2020</v>
      </c>
      <c r="G360" s="2"/>
      <c r="H360" s="53"/>
      <c r="I360" s="10">
        <f>IF(AND($F360&gt;I$10,$E360&gt;0),$D360/$E360,IF(I$10=$F360,$D360-SUM($G360:G360),0))</f>
        <v>0</v>
      </c>
      <c r="J360" s="10">
        <f>IF(AND($F360&gt;J$10,$E360&gt;0),$D360/$E360,IF(J$10=$F360,$D360-SUM($G360:I360),0))</f>
        <v>0</v>
      </c>
      <c r="K360" s="10">
        <f>IF(AND($F360&gt;K$10,$E360&gt;0),$D360/$E360,IF(K$10=$F360,$D360-SUM($G360:J360),0))</f>
        <v>0</v>
      </c>
      <c r="L360" s="10">
        <f>IF(AND($F360&gt;L$10,$E360&gt;0),$D360/$E360,IF(L$10=$F360,$D360-SUM($G360:K360),0))</f>
        <v>0</v>
      </c>
      <c r="M360" s="10">
        <f>IF(AND($F360&gt;M$10,$E360&gt;0),$D360/$E360,IF(M$10=$F360,$D360-SUM($G360:L360),0))</f>
        <v>0</v>
      </c>
      <c r="N360" s="2"/>
      <c r="O360" s="10">
        <f>I360*PRODUCT($O$17:O$17)</f>
        <v>0</v>
      </c>
      <c r="P360" s="10">
        <f>J360*PRODUCT($O$17:P$17)</f>
        <v>0</v>
      </c>
      <c r="Q360" s="10">
        <f>K360*PRODUCT($O$17:Q$17)</f>
        <v>0</v>
      </c>
      <c r="R360" s="10">
        <f>L360*PRODUCT($O$17:R$17)</f>
        <v>0</v>
      </c>
      <c r="S360" s="10">
        <f>M360*PRODUCT($O$17:S$17)</f>
        <v>0</v>
      </c>
      <c r="T360" s="2"/>
      <c r="U360" s="10">
        <f t="shared" si="34"/>
        <v>1.0391075920779254E-10</v>
      </c>
      <c r="V360" s="10">
        <f t="shared" si="36"/>
        <v>1.0484595604066266E-10</v>
      </c>
      <c r="W360" s="10">
        <f t="shared" si="36"/>
        <v>1.0578956964502861E-10</v>
      </c>
      <c r="X360" s="10">
        <f t="shared" si="36"/>
        <v>1.0674167577183386E-10</v>
      </c>
      <c r="Y360" s="10">
        <f t="shared" si="36"/>
        <v>1.0770235085378035E-10</v>
      </c>
    </row>
    <row r="361" spans="1:25" s="5" customFormat="1" x14ac:dyDescent="0.2">
      <c r="A361" s="2"/>
      <c r="B361" s="29">
        <f>'3) Input geactiveerde inflatie'!B348</f>
        <v>336</v>
      </c>
      <c r="C361" s="29">
        <f>'3) Input geactiveerde inflatie'!D348</f>
        <v>156141.39471109398</v>
      </c>
      <c r="D361" s="10">
        <f t="shared" si="35"/>
        <v>78070.697355546989</v>
      </c>
      <c r="E361" s="39">
        <f>'3) Input geactiveerde inflatie'!E348</f>
        <v>0</v>
      </c>
      <c r="F361" s="51">
        <f>'3) Input geactiveerde inflatie'!F348</f>
        <v>2015</v>
      </c>
      <c r="G361" s="2"/>
      <c r="H361" s="53"/>
      <c r="I361" s="10">
        <f>IF(AND($F361&gt;I$10,$E361&gt;0),$D361/$E361,IF(I$10=$F361,$D361-SUM($G361:G361),0))</f>
        <v>0</v>
      </c>
      <c r="J361" s="10">
        <f>IF(AND($F361&gt;J$10,$E361&gt;0),$D361/$E361,IF(J$10=$F361,$D361-SUM($G361:I361),0))</f>
        <v>0</v>
      </c>
      <c r="K361" s="10">
        <f>IF(AND($F361&gt;K$10,$E361&gt;0),$D361/$E361,IF(K$10=$F361,$D361-SUM($G361:J361),0))</f>
        <v>0</v>
      </c>
      <c r="L361" s="10">
        <f>IF(AND($F361&gt;L$10,$E361&gt;0),$D361/$E361,IF(L$10=$F361,$D361-SUM($G361:K361),0))</f>
        <v>0</v>
      </c>
      <c r="M361" s="10">
        <f>IF(AND($F361&gt;M$10,$E361&gt;0),$D361/$E361,IF(M$10=$F361,$D361-SUM($G361:L361),0))</f>
        <v>0</v>
      </c>
      <c r="N361" s="2"/>
      <c r="O361" s="10">
        <f>I361*PRODUCT($O$17:O$17)</f>
        <v>0</v>
      </c>
      <c r="P361" s="10">
        <f>J361*PRODUCT($O$17:P$17)</f>
        <v>0</v>
      </c>
      <c r="Q361" s="10">
        <f>K361*PRODUCT($O$17:Q$17)</f>
        <v>0</v>
      </c>
      <c r="R361" s="10">
        <f>L361*PRODUCT($O$17:R$17)</f>
        <v>0</v>
      </c>
      <c r="S361" s="10">
        <f>M361*PRODUCT($O$17:S$17)</f>
        <v>0</v>
      </c>
      <c r="T361" s="2"/>
      <c r="U361" s="10">
        <f t="shared" si="34"/>
        <v>78773.333631746907</v>
      </c>
      <c r="V361" s="10">
        <f t="shared" si="36"/>
        <v>79482.293634432615</v>
      </c>
      <c r="W361" s="10">
        <f t="shared" si="36"/>
        <v>80197.634277142497</v>
      </c>
      <c r="X361" s="10">
        <f t="shared" si="36"/>
        <v>80919.412985636765</v>
      </c>
      <c r="Y361" s="10">
        <f t="shared" si="36"/>
        <v>81647.687702507494</v>
      </c>
    </row>
    <row r="362" spans="1:25" s="5" customFormat="1" x14ac:dyDescent="0.2">
      <c r="A362" s="2"/>
      <c r="B362" s="29">
        <f>'3) Input geactiveerde inflatie'!B349</f>
        <v>337</v>
      </c>
      <c r="C362" s="29">
        <f>'3) Input geactiveerde inflatie'!D349</f>
        <v>8258074.6954220086</v>
      </c>
      <c r="D362" s="10">
        <f t="shared" si="35"/>
        <v>4129037.3477110043</v>
      </c>
      <c r="E362" s="39">
        <f>'3) Input geactiveerde inflatie'!E349</f>
        <v>44.5</v>
      </c>
      <c r="F362" s="51">
        <f>'3) Input geactiveerde inflatie'!F349</f>
        <v>2066</v>
      </c>
      <c r="G362" s="2"/>
      <c r="H362" s="53"/>
      <c r="I362" s="10">
        <f>IF(AND($F362&gt;I$10,$E362&gt;0),$D362/$E362,IF(I$10=$F362,$D362-SUM($G362:G362),0))</f>
        <v>92787.356128337182</v>
      </c>
      <c r="J362" s="10">
        <f>IF(AND($F362&gt;J$10,$E362&gt;0),$D362/$E362,IF(J$10=$F362,$D362-SUM($G362:I362),0))</f>
        <v>92787.356128337182</v>
      </c>
      <c r="K362" s="10">
        <f>IF(AND($F362&gt;K$10,$E362&gt;0),$D362/$E362,IF(K$10=$F362,$D362-SUM($G362:J362),0))</f>
        <v>92787.356128337182</v>
      </c>
      <c r="L362" s="10">
        <f>IF(AND($F362&gt;L$10,$E362&gt;0),$D362/$E362,IF(L$10=$F362,$D362-SUM($G362:K362),0))</f>
        <v>92787.356128337182</v>
      </c>
      <c r="M362" s="10">
        <f>IF(AND($F362&gt;M$10,$E362&gt;0),$D362/$E362,IF(M$10=$F362,$D362-SUM($G362:L362),0))</f>
        <v>92787.356128337182</v>
      </c>
      <c r="N362" s="2"/>
      <c r="O362" s="10">
        <f>I362*PRODUCT($O$17:O$17)</f>
        <v>93622.442333492203</v>
      </c>
      <c r="P362" s="10">
        <f>J362*PRODUCT($O$17:P$17)</f>
        <v>94465.044314493629</v>
      </c>
      <c r="Q362" s="10">
        <f>K362*PRODUCT($O$17:Q$17)</f>
        <v>95315.22971332405</v>
      </c>
      <c r="R362" s="10">
        <f>L362*PRODUCT($O$17:R$17)</f>
        <v>96173.06678074396</v>
      </c>
      <c r="S362" s="10">
        <f>M362*PRODUCT($O$17:S$17)</f>
        <v>97038.624381770642</v>
      </c>
      <c r="T362" s="2"/>
      <c r="U362" s="10">
        <f t="shared" si="34"/>
        <v>4072576.2415069109</v>
      </c>
      <c r="V362" s="10">
        <f t="shared" si="36"/>
        <v>4014764.3833659794</v>
      </c>
      <c r="W362" s="10">
        <f t="shared" si="36"/>
        <v>3955582.0331029487</v>
      </c>
      <c r="X362" s="10">
        <f t="shared" si="36"/>
        <v>3895009.2046201308</v>
      </c>
      <c r="Y362" s="10">
        <f t="shared" si="36"/>
        <v>3833025.6630799407</v>
      </c>
    </row>
    <row r="363" spans="1:25" s="5" customFormat="1" x14ac:dyDescent="0.2">
      <c r="A363" s="2"/>
      <c r="B363" s="29">
        <f>'3) Input geactiveerde inflatie'!B350</f>
        <v>338</v>
      </c>
      <c r="C363" s="29">
        <f>'3) Input geactiveerde inflatie'!D350</f>
        <v>4295111.6553910524</v>
      </c>
      <c r="D363" s="10">
        <f t="shared" si="35"/>
        <v>2147555.8276955262</v>
      </c>
      <c r="E363" s="39">
        <f>'3) Input geactiveerde inflatie'!E350</f>
        <v>34.5</v>
      </c>
      <c r="F363" s="51">
        <f>'3) Input geactiveerde inflatie'!F350</f>
        <v>2056</v>
      </c>
      <c r="G363" s="2"/>
      <c r="H363" s="53"/>
      <c r="I363" s="10">
        <f>IF(AND($F363&gt;I$10,$E363&gt;0),$D363/$E363,IF(I$10=$F363,$D363-SUM($G363:G363),0))</f>
        <v>62247.995005667428</v>
      </c>
      <c r="J363" s="10">
        <f>IF(AND($F363&gt;J$10,$E363&gt;0),$D363/$E363,IF(J$10=$F363,$D363-SUM($G363:I363),0))</f>
        <v>62247.995005667428</v>
      </c>
      <c r="K363" s="10">
        <f>IF(AND($F363&gt;K$10,$E363&gt;0),$D363/$E363,IF(K$10=$F363,$D363-SUM($G363:J363),0))</f>
        <v>62247.995005667428</v>
      </c>
      <c r="L363" s="10">
        <f>IF(AND($F363&gt;L$10,$E363&gt;0),$D363/$E363,IF(L$10=$F363,$D363-SUM($G363:K363),0))</f>
        <v>62247.995005667428</v>
      </c>
      <c r="M363" s="10">
        <f>IF(AND($F363&gt;M$10,$E363&gt;0),$D363/$E363,IF(M$10=$F363,$D363-SUM($G363:L363),0))</f>
        <v>62247.995005667428</v>
      </c>
      <c r="N363" s="2"/>
      <c r="O363" s="10">
        <f>I363*PRODUCT($O$17:O$17)</f>
        <v>62808.226960718428</v>
      </c>
      <c r="P363" s="10">
        <f>J363*PRODUCT($O$17:P$17)</f>
        <v>63373.501003364887</v>
      </c>
      <c r="Q363" s="10">
        <f>K363*PRODUCT($O$17:Q$17)</f>
        <v>63943.862512395157</v>
      </c>
      <c r="R363" s="10">
        <f>L363*PRODUCT($O$17:R$17)</f>
        <v>64519.357275006711</v>
      </c>
      <c r="S363" s="10">
        <f>M363*PRODUCT($O$17:S$17)</f>
        <v>65100.031490481764</v>
      </c>
      <c r="T363" s="2"/>
      <c r="U363" s="10">
        <f t="shared" si="34"/>
        <v>2104075.6031840672</v>
      </c>
      <c r="V363" s="10">
        <f t="shared" ref="V363:Y378" si="37">U363*P$17-P363</f>
        <v>2059638.7826093587</v>
      </c>
      <c r="W363" s="10">
        <f t="shared" si="37"/>
        <v>2014231.6691404474</v>
      </c>
      <c r="X363" s="10">
        <f t="shared" si="37"/>
        <v>1967840.3968877047</v>
      </c>
      <c r="Y363" s="10">
        <f t="shared" si="37"/>
        <v>1920450.9289692121</v>
      </c>
    </row>
    <row r="364" spans="1:25" s="5" customFormat="1" x14ac:dyDescent="0.2">
      <c r="A364" s="2"/>
      <c r="B364" s="29">
        <f>'3) Input geactiveerde inflatie'!B351</f>
        <v>339</v>
      </c>
      <c r="C364" s="29">
        <f>'3) Input geactiveerde inflatie'!D351</f>
        <v>861182.2645104751</v>
      </c>
      <c r="D364" s="10">
        <f t="shared" si="35"/>
        <v>430591.13225523755</v>
      </c>
      <c r="E364" s="39">
        <f>'3) Input geactiveerde inflatie'!E351</f>
        <v>19.5</v>
      </c>
      <c r="F364" s="51">
        <f>'3) Input geactiveerde inflatie'!F351</f>
        <v>2041</v>
      </c>
      <c r="G364" s="2"/>
      <c r="H364" s="53"/>
      <c r="I364" s="10">
        <f>IF(AND($F364&gt;I$10,$E364&gt;0),$D364/$E364,IF(I$10=$F364,$D364-SUM($G364:G364),0))</f>
        <v>22081.596525909619</v>
      </c>
      <c r="J364" s="10">
        <f>IF(AND($F364&gt;J$10,$E364&gt;0),$D364/$E364,IF(J$10=$F364,$D364-SUM($G364:I364),0))</f>
        <v>22081.596525909619</v>
      </c>
      <c r="K364" s="10">
        <f>IF(AND($F364&gt;K$10,$E364&gt;0),$D364/$E364,IF(K$10=$F364,$D364-SUM($G364:J364),0))</f>
        <v>22081.596525909619</v>
      </c>
      <c r="L364" s="10">
        <f>IF(AND($F364&gt;L$10,$E364&gt;0),$D364/$E364,IF(L$10=$F364,$D364-SUM($G364:K364),0))</f>
        <v>22081.596525909619</v>
      </c>
      <c r="M364" s="10">
        <f>IF(AND($F364&gt;M$10,$E364&gt;0),$D364/$E364,IF(M$10=$F364,$D364-SUM($G364:L364),0))</f>
        <v>22081.596525909619</v>
      </c>
      <c r="N364" s="2"/>
      <c r="O364" s="10">
        <f>I364*PRODUCT($O$17:O$17)</f>
        <v>22280.330894642804</v>
      </c>
      <c r="P364" s="10">
        <f>J364*PRODUCT($O$17:P$17)</f>
        <v>22480.853872694588</v>
      </c>
      <c r="Q364" s="10">
        <f>K364*PRODUCT($O$17:Q$17)</f>
        <v>22683.181557548833</v>
      </c>
      <c r="R364" s="10">
        <f>L364*PRODUCT($O$17:R$17)</f>
        <v>22887.330191566769</v>
      </c>
      <c r="S364" s="10">
        <f>M364*PRODUCT($O$17:S$17)</f>
        <v>23093.31616329087</v>
      </c>
      <c r="T364" s="2"/>
      <c r="U364" s="10">
        <f t="shared" si="34"/>
        <v>412186.12155089184</v>
      </c>
      <c r="V364" s="10">
        <f t="shared" si="37"/>
        <v>393414.94277215522</v>
      </c>
      <c r="W364" s="10">
        <f t="shared" si="37"/>
        <v>374272.49569955579</v>
      </c>
      <c r="X364" s="10">
        <f t="shared" si="37"/>
        <v>354753.61796928494</v>
      </c>
      <c r="Y364" s="10">
        <f t="shared" si="37"/>
        <v>334853.08436771762</v>
      </c>
    </row>
    <row r="365" spans="1:25" s="5" customFormat="1" x14ac:dyDescent="0.2">
      <c r="A365" s="2"/>
      <c r="B365" s="29">
        <f>'3) Input geactiveerde inflatie'!B352</f>
        <v>340</v>
      </c>
      <c r="C365" s="29">
        <f>'3) Input geactiveerde inflatie'!D352</f>
        <v>53727.069801962236</v>
      </c>
      <c r="D365" s="10">
        <f t="shared" si="35"/>
        <v>26863.534900981118</v>
      </c>
      <c r="E365" s="39">
        <f>'3) Input geactiveerde inflatie'!E352</f>
        <v>4.5</v>
      </c>
      <c r="F365" s="51">
        <f>'3) Input geactiveerde inflatie'!F352</f>
        <v>2026</v>
      </c>
      <c r="G365" s="2"/>
      <c r="H365" s="53"/>
      <c r="I365" s="10">
        <f>IF(AND($F365&gt;I$10,$E365&gt;0),$D365/$E365,IF(I$10=$F365,$D365-SUM($G365:G365),0))</f>
        <v>5969.6744224402482</v>
      </c>
      <c r="J365" s="10">
        <f>IF(AND($F365&gt;J$10,$E365&gt;0),$D365/$E365,IF(J$10=$F365,$D365-SUM($G365:I365),0))</f>
        <v>5969.6744224402482</v>
      </c>
      <c r="K365" s="10">
        <f>IF(AND($F365&gt;K$10,$E365&gt;0),$D365/$E365,IF(K$10=$F365,$D365-SUM($G365:J365),0))</f>
        <v>5969.6744224402482</v>
      </c>
      <c r="L365" s="10">
        <f>IF(AND($F365&gt;L$10,$E365&gt;0),$D365/$E365,IF(L$10=$F365,$D365-SUM($G365:K365),0))</f>
        <v>5969.6744224402482</v>
      </c>
      <c r="M365" s="10">
        <f>IF(AND($F365&gt;M$10,$E365&gt;0),$D365/$E365,IF(M$10=$F365,$D365-SUM($G365:L365),0))</f>
        <v>2984.837211220125</v>
      </c>
      <c r="N365" s="2"/>
      <c r="O365" s="10">
        <f>I365*PRODUCT($O$17:O$17)</f>
        <v>6023.4014922422102</v>
      </c>
      <c r="P365" s="10">
        <f>J365*PRODUCT($O$17:P$17)</f>
        <v>6077.6121056723887</v>
      </c>
      <c r="Q365" s="10">
        <f>K365*PRODUCT($O$17:Q$17)</f>
        <v>6132.3106146234395</v>
      </c>
      <c r="R365" s="10">
        <f>L365*PRODUCT($O$17:R$17)</f>
        <v>6187.5014101550496</v>
      </c>
      <c r="S365" s="10">
        <f>M365*PRODUCT($O$17:S$17)</f>
        <v>3121.5944614232235</v>
      </c>
      <c r="T365" s="2"/>
      <c r="U365" s="10">
        <f t="shared" si="34"/>
        <v>21081.905222847734</v>
      </c>
      <c r="V365" s="10">
        <f t="shared" si="37"/>
        <v>15194.030264180972</v>
      </c>
      <c r="W365" s="10">
        <f t="shared" si="37"/>
        <v>9198.4659219351597</v>
      </c>
      <c r="X365" s="10">
        <f t="shared" si="37"/>
        <v>3093.7507050775257</v>
      </c>
      <c r="Y365" s="10">
        <f t="shared" si="37"/>
        <v>0</v>
      </c>
    </row>
    <row r="366" spans="1:25" s="5" customFormat="1" x14ac:dyDescent="0.2">
      <c r="A366" s="2"/>
      <c r="B366" s="29">
        <f>'3) Input geactiveerde inflatie'!B353</f>
        <v>341</v>
      </c>
      <c r="C366" s="29">
        <f>'3) Input geactiveerde inflatie'!D353</f>
        <v>4.3655745685100555E-10</v>
      </c>
      <c r="D366" s="10">
        <f t="shared" si="35"/>
        <v>2.1827872842550278E-10</v>
      </c>
      <c r="E366" s="39">
        <f>'3) Input geactiveerde inflatie'!E353</f>
        <v>0</v>
      </c>
      <c r="F366" s="51">
        <f>'3) Input geactiveerde inflatie'!F353</f>
        <v>2021</v>
      </c>
      <c r="G366" s="2"/>
      <c r="H366" s="53"/>
      <c r="I366" s="10">
        <f>IF(AND($F366&gt;I$10,$E366&gt;0),$D366/$E366,IF(I$10=$F366,$D366-SUM($G366:G366),0))</f>
        <v>0</v>
      </c>
      <c r="J366" s="10">
        <f>IF(AND($F366&gt;J$10,$E366&gt;0),$D366/$E366,IF(J$10=$F366,$D366-SUM($G366:I366),0))</f>
        <v>0</v>
      </c>
      <c r="K366" s="10">
        <f>IF(AND($F366&gt;K$10,$E366&gt;0),$D366/$E366,IF(K$10=$F366,$D366-SUM($G366:J366),0))</f>
        <v>0</v>
      </c>
      <c r="L366" s="10">
        <f>IF(AND($F366&gt;L$10,$E366&gt;0),$D366/$E366,IF(L$10=$F366,$D366-SUM($G366:K366),0))</f>
        <v>0</v>
      </c>
      <c r="M366" s="10">
        <f>IF(AND($F366&gt;M$10,$E366&gt;0),$D366/$E366,IF(M$10=$F366,$D366-SUM($G366:L366),0))</f>
        <v>0</v>
      </c>
      <c r="N366" s="2"/>
      <c r="O366" s="10">
        <f>I366*PRODUCT($O$17:O$17)</f>
        <v>0</v>
      </c>
      <c r="P366" s="10">
        <f>J366*PRODUCT($O$17:P$17)</f>
        <v>0</v>
      </c>
      <c r="Q366" s="10">
        <f>K366*PRODUCT($O$17:Q$17)</f>
        <v>0</v>
      </c>
      <c r="R366" s="10">
        <f>L366*PRODUCT($O$17:R$17)</f>
        <v>0</v>
      </c>
      <c r="S366" s="10">
        <f>M366*PRODUCT($O$17:S$17)</f>
        <v>0</v>
      </c>
      <c r="T366" s="2"/>
      <c r="U366" s="10">
        <f t="shared" si="34"/>
        <v>2.2024323698133227E-10</v>
      </c>
      <c r="V366" s="10">
        <f t="shared" si="37"/>
        <v>2.2222542611416424E-10</v>
      </c>
      <c r="W366" s="10">
        <f t="shared" si="37"/>
        <v>2.242254549491917E-10</v>
      </c>
      <c r="X366" s="10">
        <f t="shared" si="37"/>
        <v>2.2624348404373442E-10</v>
      </c>
      <c r="Y366" s="10">
        <f t="shared" si="37"/>
        <v>2.2827967540012801E-10</v>
      </c>
    </row>
    <row r="367" spans="1:25" s="5" customFormat="1" x14ac:dyDescent="0.2">
      <c r="A367" s="2"/>
      <c r="B367" s="29">
        <f>'3) Input geactiveerde inflatie'!B354</f>
        <v>342</v>
      </c>
      <c r="C367" s="29">
        <f>'3) Input geactiveerde inflatie'!D354</f>
        <v>263286.12328725681</v>
      </c>
      <c r="D367" s="10">
        <f t="shared" si="35"/>
        <v>131643.0616436284</v>
      </c>
      <c r="E367" s="39">
        <f>'3) Input geactiveerde inflatie'!E354</f>
        <v>0</v>
      </c>
      <c r="F367" s="51">
        <f>'3) Input geactiveerde inflatie'!F354</f>
        <v>2016</v>
      </c>
      <c r="G367" s="2"/>
      <c r="H367" s="53"/>
      <c r="I367" s="10">
        <f>IF(AND($F367&gt;I$10,$E367&gt;0),$D367/$E367,IF(I$10=$F367,$D367-SUM($G367:G367),0))</f>
        <v>0</v>
      </c>
      <c r="J367" s="10">
        <f>IF(AND($F367&gt;J$10,$E367&gt;0),$D367/$E367,IF(J$10=$F367,$D367-SUM($G367:I367),0))</f>
        <v>0</v>
      </c>
      <c r="K367" s="10">
        <f>IF(AND($F367&gt;K$10,$E367&gt;0),$D367/$E367,IF(K$10=$F367,$D367-SUM($G367:J367),0))</f>
        <v>0</v>
      </c>
      <c r="L367" s="10">
        <f>IF(AND($F367&gt;L$10,$E367&gt;0),$D367/$E367,IF(L$10=$F367,$D367-SUM($G367:K367),0))</f>
        <v>0</v>
      </c>
      <c r="M367" s="10">
        <f>IF(AND($F367&gt;M$10,$E367&gt;0),$D367/$E367,IF(M$10=$F367,$D367-SUM($G367:L367),0))</f>
        <v>0</v>
      </c>
      <c r="N367" s="2"/>
      <c r="O367" s="10">
        <f>I367*PRODUCT($O$17:O$17)</f>
        <v>0</v>
      </c>
      <c r="P367" s="10">
        <f>J367*PRODUCT($O$17:P$17)</f>
        <v>0</v>
      </c>
      <c r="Q367" s="10">
        <f>K367*PRODUCT($O$17:Q$17)</f>
        <v>0</v>
      </c>
      <c r="R367" s="10">
        <f>L367*PRODUCT($O$17:R$17)</f>
        <v>0</v>
      </c>
      <c r="S367" s="10">
        <f>M367*PRODUCT($O$17:S$17)</f>
        <v>0</v>
      </c>
      <c r="T367" s="2"/>
      <c r="U367" s="10">
        <f t="shared" si="34"/>
        <v>132827.84919842106</v>
      </c>
      <c r="V367" s="10">
        <f t="shared" si="37"/>
        <v>134023.29984120684</v>
      </c>
      <c r="W367" s="10">
        <f t="shared" si="37"/>
        <v>135229.50953977767</v>
      </c>
      <c r="X367" s="10">
        <f t="shared" si="37"/>
        <v>136446.57512563566</v>
      </c>
      <c r="Y367" s="10">
        <f t="shared" si="37"/>
        <v>137674.59430176637</v>
      </c>
    </row>
    <row r="368" spans="1:25" s="5" customFormat="1" x14ac:dyDescent="0.2">
      <c r="A368" s="2"/>
      <c r="B368" s="29">
        <f>'3) Input geactiveerde inflatie'!B355</f>
        <v>343</v>
      </c>
      <c r="C368" s="29">
        <f>'3) Input geactiveerde inflatie'!D355</f>
        <v>9762175.8988074958</v>
      </c>
      <c r="D368" s="10">
        <f t="shared" si="35"/>
        <v>4881087.9494037479</v>
      </c>
      <c r="E368" s="39">
        <f>'3) Input geactiveerde inflatie'!E355</f>
        <v>45.5</v>
      </c>
      <c r="F368" s="51">
        <f>'3) Input geactiveerde inflatie'!F355</f>
        <v>2067</v>
      </c>
      <c r="G368" s="2"/>
      <c r="H368" s="53"/>
      <c r="I368" s="10">
        <f>IF(AND($F368&gt;I$10,$E368&gt;0),$D368/$E368,IF(I$10=$F368,$D368-SUM($G368:G368),0))</f>
        <v>107276.6582286538</v>
      </c>
      <c r="J368" s="10">
        <f>IF(AND($F368&gt;J$10,$E368&gt;0),$D368/$E368,IF(J$10=$F368,$D368-SUM($G368:I368),0))</f>
        <v>107276.6582286538</v>
      </c>
      <c r="K368" s="10">
        <f>IF(AND($F368&gt;K$10,$E368&gt;0),$D368/$E368,IF(K$10=$F368,$D368-SUM($G368:J368),0))</f>
        <v>107276.6582286538</v>
      </c>
      <c r="L368" s="10">
        <f>IF(AND($F368&gt;L$10,$E368&gt;0),$D368/$E368,IF(L$10=$F368,$D368-SUM($G368:K368),0))</f>
        <v>107276.6582286538</v>
      </c>
      <c r="M368" s="10">
        <f>IF(AND($F368&gt;M$10,$E368&gt;0),$D368/$E368,IF(M$10=$F368,$D368-SUM($G368:L368),0))</f>
        <v>107276.6582286538</v>
      </c>
      <c r="N368" s="2"/>
      <c r="O368" s="10">
        <f>I368*PRODUCT($O$17:O$17)</f>
        <v>108242.14815271167</v>
      </c>
      <c r="P368" s="10">
        <f>J368*PRODUCT($O$17:P$17)</f>
        <v>109216.32748608607</v>
      </c>
      <c r="Q368" s="10">
        <f>K368*PRODUCT($O$17:Q$17)</f>
        <v>110199.27443346083</v>
      </c>
      <c r="R368" s="10">
        <f>L368*PRODUCT($O$17:R$17)</f>
        <v>111191.06790336195</v>
      </c>
      <c r="S368" s="10">
        <f>M368*PRODUCT($O$17:S$17)</f>
        <v>112191.7875144922</v>
      </c>
      <c r="T368" s="2"/>
      <c r="U368" s="10">
        <f t="shared" si="34"/>
        <v>4816775.5927956691</v>
      </c>
      <c r="V368" s="10">
        <f t="shared" si="37"/>
        <v>4750910.2456447436</v>
      </c>
      <c r="W368" s="10">
        <f t="shared" si="37"/>
        <v>4683469.1634220844</v>
      </c>
      <c r="X368" s="10">
        <f t="shared" si="37"/>
        <v>4614429.3179895207</v>
      </c>
      <c r="Y368" s="10">
        <f t="shared" si="37"/>
        <v>4543767.3943369342</v>
      </c>
    </row>
    <row r="369" spans="1:25" s="5" customFormat="1" x14ac:dyDescent="0.2">
      <c r="A369" s="2"/>
      <c r="B369" s="29">
        <f>'3) Input geactiveerde inflatie'!B356</f>
        <v>344</v>
      </c>
      <c r="C369" s="29">
        <f>'3) Input geactiveerde inflatie'!D356</f>
        <v>4739723.8515343294</v>
      </c>
      <c r="D369" s="10">
        <f t="shared" si="35"/>
        <v>2369861.9257671647</v>
      </c>
      <c r="E369" s="39">
        <f>'3) Input geactiveerde inflatie'!E356</f>
        <v>35.5</v>
      </c>
      <c r="F369" s="51">
        <f>'3) Input geactiveerde inflatie'!F356</f>
        <v>2057</v>
      </c>
      <c r="G369" s="2"/>
      <c r="H369" s="53"/>
      <c r="I369" s="10">
        <f>IF(AND($F369&gt;I$10,$E369&gt;0),$D369/$E369,IF(I$10=$F369,$D369-SUM($G369:G369),0))</f>
        <v>66756.673965272246</v>
      </c>
      <c r="J369" s="10">
        <f>IF(AND($F369&gt;J$10,$E369&gt;0),$D369/$E369,IF(J$10=$F369,$D369-SUM($G369:I369),0))</f>
        <v>66756.673965272246</v>
      </c>
      <c r="K369" s="10">
        <f>IF(AND($F369&gt;K$10,$E369&gt;0),$D369/$E369,IF(K$10=$F369,$D369-SUM($G369:J369),0))</f>
        <v>66756.673965272246</v>
      </c>
      <c r="L369" s="10">
        <f>IF(AND($F369&gt;L$10,$E369&gt;0),$D369/$E369,IF(L$10=$F369,$D369-SUM($G369:K369),0))</f>
        <v>66756.673965272246</v>
      </c>
      <c r="M369" s="10">
        <f>IF(AND($F369&gt;M$10,$E369&gt;0),$D369/$E369,IF(M$10=$F369,$D369-SUM($G369:L369),0))</f>
        <v>66756.673965272246</v>
      </c>
      <c r="N369" s="2"/>
      <c r="O369" s="10">
        <f>I369*PRODUCT($O$17:O$17)</f>
        <v>67357.484030959691</v>
      </c>
      <c r="P369" s="10">
        <f>J369*PRODUCT($O$17:P$17)</f>
        <v>67963.701387238325</v>
      </c>
      <c r="Q369" s="10">
        <f>K369*PRODUCT($O$17:Q$17)</f>
        <v>68575.374699723456</v>
      </c>
      <c r="R369" s="10">
        <f>L369*PRODUCT($O$17:R$17)</f>
        <v>69192.55307202095</v>
      </c>
      <c r="S369" s="10">
        <f>M369*PRODUCT($O$17:S$17)</f>
        <v>69815.286049669143</v>
      </c>
      <c r="T369" s="2"/>
      <c r="U369" s="10">
        <f t="shared" si="34"/>
        <v>2323833.199068109</v>
      </c>
      <c r="V369" s="10">
        <f t="shared" si="37"/>
        <v>2276783.9964724835</v>
      </c>
      <c r="W369" s="10">
        <f t="shared" si="37"/>
        <v>2228699.6777410121</v>
      </c>
      <c r="X369" s="10">
        <f t="shared" si="37"/>
        <v>2179565.4217686602</v>
      </c>
      <c r="Y369" s="10">
        <f t="shared" si="37"/>
        <v>2129366.2245149086</v>
      </c>
    </row>
    <row r="370" spans="1:25" s="5" customFormat="1" x14ac:dyDescent="0.2">
      <c r="A370" s="2"/>
      <c r="B370" s="29">
        <f>'3) Input geactiveerde inflatie'!B357</f>
        <v>345</v>
      </c>
      <c r="C370" s="29">
        <f>'3) Input geactiveerde inflatie'!D357</f>
        <v>1147252.5359658003</v>
      </c>
      <c r="D370" s="10">
        <f t="shared" si="35"/>
        <v>573626.26798290014</v>
      </c>
      <c r="E370" s="39">
        <f>'3) Input geactiveerde inflatie'!E357</f>
        <v>20.5</v>
      </c>
      <c r="F370" s="51">
        <f>'3) Input geactiveerde inflatie'!F357</f>
        <v>2042</v>
      </c>
      <c r="G370" s="2"/>
      <c r="H370" s="53"/>
      <c r="I370" s="10">
        <f>IF(AND($F370&gt;I$10,$E370&gt;0),$D370/$E370,IF(I$10=$F370,$D370-SUM($G370:G370),0))</f>
        <v>27981.769169897569</v>
      </c>
      <c r="J370" s="10">
        <f>IF(AND($F370&gt;J$10,$E370&gt;0),$D370/$E370,IF(J$10=$F370,$D370-SUM($G370:I370),0))</f>
        <v>27981.769169897569</v>
      </c>
      <c r="K370" s="10">
        <f>IF(AND($F370&gt;K$10,$E370&gt;0),$D370/$E370,IF(K$10=$F370,$D370-SUM($G370:J370),0))</f>
        <v>27981.769169897569</v>
      </c>
      <c r="L370" s="10">
        <f>IF(AND($F370&gt;L$10,$E370&gt;0),$D370/$E370,IF(L$10=$F370,$D370-SUM($G370:K370),0))</f>
        <v>27981.769169897569</v>
      </c>
      <c r="M370" s="10">
        <f>IF(AND($F370&gt;M$10,$E370&gt;0),$D370/$E370,IF(M$10=$F370,$D370-SUM($G370:L370),0))</f>
        <v>27981.769169897569</v>
      </c>
      <c r="N370" s="2"/>
      <c r="O370" s="10">
        <f>I370*PRODUCT($O$17:O$17)</f>
        <v>28233.605092426646</v>
      </c>
      <c r="P370" s="10">
        <f>J370*PRODUCT($O$17:P$17)</f>
        <v>28487.707538258481</v>
      </c>
      <c r="Q370" s="10">
        <f>K370*PRODUCT($O$17:Q$17)</f>
        <v>28744.096906102801</v>
      </c>
      <c r="R370" s="10">
        <f>L370*PRODUCT($O$17:R$17)</f>
        <v>29002.793778257725</v>
      </c>
      <c r="S370" s="10">
        <f>M370*PRODUCT($O$17:S$17)</f>
        <v>29263.818922262042</v>
      </c>
      <c r="T370" s="2"/>
      <c r="U370" s="10">
        <f t="shared" si="34"/>
        <v>550555.29930231953</v>
      </c>
      <c r="V370" s="10">
        <f t="shared" si="37"/>
        <v>527022.58945778187</v>
      </c>
      <c r="W370" s="10">
        <f t="shared" si="37"/>
        <v>503021.69585679908</v>
      </c>
      <c r="X370" s="10">
        <f t="shared" si="37"/>
        <v>478546.09734125249</v>
      </c>
      <c r="Y370" s="10">
        <f t="shared" si="37"/>
        <v>453589.19329506165</v>
      </c>
    </row>
    <row r="371" spans="1:25" s="5" customFormat="1" x14ac:dyDescent="0.2">
      <c r="A371" s="2"/>
      <c r="B371" s="29">
        <f>'3) Input geactiveerde inflatie'!B358</f>
        <v>346</v>
      </c>
      <c r="C371" s="29">
        <f>'3) Input geactiveerde inflatie'!D358</f>
        <v>74646.342200381565</v>
      </c>
      <c r="D371" s="10">
        <f t="shared" si="35"/>
        <v>37323.171100190782</v>
      </c>
      <c r="E371" s="39">
        <f>'3) Input geactiveerde inflatie'!E358</f>
        <v>5.5</v>
      </c>
      <c r="F371" s="51">
        <f>'3) Input geactiveerde inflatie'!F358</f>
        <v>2027</v>
      </c>
      <c r="G371" s="2"/>
      <c r="H371" s="53"/>
      <c r="I371" s="10">
        <f>IF(AND($F371&gt;I$10,$E371&gt;0),$D371/$E371,IF(I$10=$F371,$D371-SUM($G371:G371),0))</f>
        <v>6786.0311091255971</v>
      </c>
      <c r="J371" s="10">
        <f>IF(AND($F371&gt;J$10,$E371&gt;0),$D371/$E371,IF(J$10=$F371,$D371-SUM($G371:I371),0))</f>
        <v>6786.0311091255971</v>
      </c>
      <c r="K371" s="10">
        <f>IF(AND($F371&gt;K$10,$E371&gt;0),$D371/$E371,IF(K$10=$F371,$D371-SUM($G371:J371),0))</f>
        <v>6786.0311091255971</v>
      </c>
      <c r="L371" s="10">
        <f>IF(AND($F371&gt;L$10,$E371&gt;0),$D371/$E371,IF(L$10=$F371,$D371-SUM($G371:K371),0))</f>
        <v>6786.0311091255971</v>
      </c>
      <c r="M371" s="10">
        <f>IF(AND($F371&gt;M$10,$E371&gt;0),$D371/$E371,IF(M$10=$F371,$D371-SUM($G371:L371),0))</f>
        <v>6786.0311091255971</v>
      </c>
      <c r="N371" s="2"/>
      <c r="O371" s="10">
        <f>I371*PRODUCT($O$17:O$17)</f>
        <v>6847.1053891077272</v>
      </c>
      <c r="P371" s="10">
        <f>J371*PRODUCT($O$17:P$17)</f>
        <v>6908.7293376096959</v>
      </c>
      <c r="Q371" s="10">
        <f>K371*PRODUCT($O$17:Q$17)</f>
        <v>6970.9079016481819</v>
      </c>
      <c r="R371" s="10">
        <f>L371*PRODUCT($O$17:R$17)</f>
        <v>7033.6460727630147</v>
      </c>
      <c r="S371" s="10">
        <f>M371*PRODUCT($O$17:S$17)</f>
        <v>7096.9488874178805</v>
      </c>
      <c r="T371" s="2"/>
      <c r="U371" s="10">
        <f t="shared" si="34"/>
        <v>30811.974250984767</v>
      </c>
      <c r="V371" s="10">
        <f t="shared" si="37"/>
        <v>24180.55268163393</v>
      </c>
      <c r="W371" s="10">
        <f t="shared" si="37"/>
        <v>17427.269754120451</v>
      </c>
      <c r="X371" s="10">
        <f t="shared" si="37"/>
        <v>10550.469109144517</v>
      </c>
      <c r="Y371" s="10">
        <f t="shared" si="37"/>
        <v>3548.4744437089357</v>
      </c>
    </row>
    <row r="372" spans="1:25" s="5" customFormat="1" x14ac:dyDescent="0.2">
      <c r="A372" s="2"/>
      <c r="B372" s="29">
        <f>'3) Input geactiveerde inflatie'!B359</f>
        <v>347</v>
      </c>
      <c r="C372" s="29">
        <f>'3) Input geactiveerde inflatie'!D359</f>
        <v>18235.604699363874</v>
      </c>
      <c r="D372" s="10">
        <f t="shared" si="35"/>
        <v>9117.8023496819369</v>
      </c>
      <c r="E372" s="39">
        <f>'3) Input geactiveerde inflatie'!E359</f>
        <v>0.5</v>
      </c>
      <c r="F372" s="51">
        <f>'3) Input geactiveerde inflatie'!F359</f>
        <v>2022</v>
      </c>
      <c r="G372" s="2"/>
      <c r="H372" s="53"/>
      <c r="I372" s="10">
        <f>IF(AND($F372&gt;I$10,$E372&gt;0),$D372/$E372,IF(I$10=$F372,$D372-SUM($G372:G372),0))</f>
        <v>9117.8023496819369</v>
      </c>
      <c r="J372" s="10">
        <f>IF(AND($F372&gt;J$10,$E372&gt;0),$D372/$E372,IF(J$10=$F372,$D372-SUM($G372:I372),0))</f>
        <v>0</v>
      </c>
      <c r="K372" s="10">
        <f>IF(AND($F372&gt;K$10,$E372&gt;0),$D372/$E372,IF(K$10=$F372,$D372-SUM($G372:J372),0))</f>
        <v>0</v>
      </c>
      <c r="L372" s="10">
        <f>IF(AND($F372&gt;L$10,$E372&gt;0),$D372/$E372,IF(L$10=$F372,$D372-SUM($G372:K372),0))</f>
        <v>0</v>
      </c>
      <c r="M372" s="10">
        <f>IF(AND($F372&gt;M$10,$E372&gt;0),$D372/$E372,IF(M$10=$F372,$D372-SUM($G372:L372),0))</f>
        <v>0</v>
      </c>
      <c r="N372" s="2"/>
      <c r="O372" s="10">
        <f>I372*PRODUCT($O$17:O$17)</f>
        <v>9199.8625708290729</v>
      </c>
      <c r="P372" s="10">
        <f>J372*PRODUCT($O$17:P$17)</f>
        <v>0</v>
      </c>
      <c r="Q372" s="10">
        <f>K372*PRODUCT($O$17:Q$17)</f>
        <v>0</v>
      </c>
      <c r="R372" s="10">
        <f>L372*PRODUCT($O$17:R$17)</f>
        <v>0</v>
      </c>
      <c r="S372" s="10">
        <f>M372*PRODUCT($O$17:S$17)</f>
        <v>0</v>
      </c>
      <c r="T372" s="2"/>
      <c r="U372" s="10">
        <f t="shared" si="34"/>
        <v>0</v>
      </c>
      <c r="V372" s="10">
        <f t="shared" si="37"/>
        <v>0</v>
      </c>
      <c r="W372" s="10">
        <f t="shared" si="37"/>
        <v>0</v>
      </c>
      <c r="X372" s="10">
        <f t="shared" si="37"/>
        <v>0</v>
      </c>
      <c r="Y372" s="10">
        <f t="shared" si="37"/>
        <v>0</v>
      </c>
    </row>
    <row r="373" spans="1:25" s="5" customFormat="1" x14ac:dyDescent="0.2">
      <c r="A373" s="2"/>
      <c r="B373" s="29">
        <f>'3) Input geactiveerde inflatie'!B360</f>
        <v>348</v>
      </c>
      <c r="C373" s="29">
        <f>'3) Input geactiveerde inflatie'!D360</f>
        <v>199327.93239959469</v>
      </c>
      <c r="D373" s="10">
        <f t="shared" si="35"/>
        <v>99663.966199797345</v>
      </c>
      <c r="E373" s="39">
        <f>'3) Input geactiveerde inflatie'!E360</f>
        <v>0</v>
      </c>
      <c r="F373" s="51">
        <f>'3) Input geactiveerde inflatie'!F360</f>
        <v>2017</v>
      </c>
      <c r="G373" s="2"/>
      <c r="H373" s="53"/>
      <c r="I373" s="10">
        <f>IF(AND($F373&gt;I$10,$E373&gt;0),$D373/$E373,IF(I$10=$F373,$D373-SUM($G373:G373),0))</f>
        <v>0</v>
      </c>
      <c r="J373" s="10">
        <f>IF(AND($F373&gt;J$10,$E373&gt;0),$D373/$E373,IF(J$10=$F373,$D373-SUM($G373:I373),0))</f>
        <v>0</v>
      </c>
      <c r="K373" s="10">
        <f>IF(AND($F373&gt;K$10,$E373&gt;0),$D373/$E373,IF(K$10=$F373,$D373-SUM($G373:J373),0))</f>
        <v>0</v>
      </c>
      <c r="L373" s="10">
        <f>IF(AND($F373&gt;L$10,$E373&gt;0),$D373/$E373,IF(L$10=$F373,$D373-SUM($G373:K373),0))</f>
        <v>0</v>
      </c>
      <c r="M373" s="10">
        <f>IF(AND($F373&gt;M$10,$E373&gt;0),$D373/$E373,IF(M$10=$F373,$D373-SUM($G373:L373),0))</f>
        <v>0</v>
      </c>
      <c r="N373" s="2"/>
      <c r="O373" s="10">
        <f>I373*PRODUCT($O$17:O$17)</f>
        <v>0</v>
      </c>
      <c r="P373" s="10">
        <f>J373*PRODUCT($O$17:P$17)</f>
        <v>0</v>
      </c>
      <c r="Q373" s="10">
        <f>K373*PRODUCT($O$17:Q$17)</f>
        <v>0</v>
      </c>
      <c r="R373" s="10">
        <f>L373*PRODUCT($O$17:R$17)</f>
        <v>0</v>
      </c>
      <c r="S373" s="10">
        <f>M373*PRODUCT($O$17:S$17)</f>
        <v>0</v>
      </c>
      <c r="T373" s="2"/>
      <c r="U373" s="10">
        <f t="shared" si="34"/>
        <v>100560.9418955955</v>
      </c>
      <c r="V373" s="10">
        <f t="shared" si="37"/>
        <v>101465.99037265586</v>
      </c>
      <c r="W373" s="10">
        <f t="shared" si="37"/>
        <v>102379.18428600975</v>
      </c>
      <c r="X373" s="10">
        <f t="shared" si="37"/>
        <v>103300.59694458383</v>
      </c>
      <c r="Y373" s="10">
        <f t="shared" si="37"/>
        <v>104230.30231708506</v>
      </c>
    </row>
    <row r="374" spans="1:25" s="5" customFormat="1" x14ac:dyDescent="0.2">
      <c r="A374" s="2"/>
      <c r="B374" s="29">
        <f>'3) Input geactiveerde inflatie'!B361</f>
        <v>349</v>
      </c>
      <c r="C374" s="29">
        <f>'3) Input geactiveerde inflatie'!D361</f>
        <v>9469083.0281656086</v>
      </c>
      <c r="D374" s="10">
        <f t="shared" si="35"/>
        <v>4734541.5140828043</v>
      </c>
      <c r="E374" s="39">
        <f>'3) Input geactiveerde inflatie'!E361</f>
        <v>46.5</v>
      </c>
      <c r="F374" s="51">
        <f>'3) Input geactiveerde inflatie'!F361</f>
        <v>2068</v>
      </c>
      <c r="G374" s="2"/>
      <c r="H374" s="53"/>
      <c r="I374" s="10">
        <f>IF(AND($F374&gt;I$10,$E374&gt;0),$D374/$E374,IF(I$10=$F374,$D374-SUM($G374:G374),0))</f>
        <v>101818.09707704956</v>
      </c>
      <c r="J374" s="10">
        <f>IF(AND($F374&gt;J$10,$E374&gt;0),$D374/$E374,IF(J$10=$F374,$D374-SUM($G374:I374),0))</f>
        <v>101818.09707704956</v>
      </c>
      <c r="K374" s="10">
        <f>IF(AND($F374&gt;K$10,$E374&gt;0),$D374/$E374,IF(K$10=$F374,$D374-SUM($G374:J374),0))</f>
        <v>101818.09707704956</v>
      </c>
      <c r="L374" s="10">
        <f>IF(AND($F374&gt;L$10,$E374&gt;0),$D374/$E374,IF(L$10=$F374,$D374-SUM($G374:K374),0))</f>
        <v>101818.09707704956</v>
      </c>
      <c r="M374" s="10">
        <f>IF(AND($F374&gt;M$10,$E374&gt;0),$D374/$E374,IF(M$10=$F374,$D374-SUM($G374:L374),0))</f>
        <v>101818.09707704956</v>
      </c>
      <c r="N374" s="2"/>
      <c r="O374" s="10">
        <f>I374*PRODUCT($O$17:O$17)</f>
        <v>102734.459950743</v>
      </c>
      <c r="P374" s="10">
        <f>J374*PRODUCT($O$17:P$17)</f>
        <v>103659.07009029968</v>
      </c>
      <c r="Q374" s="10">
        <f>K374*PRODUCT($O$17:Q$17)</f>
        <v>104592.00172111235</v>
      </c>
      <c r="R374" s="10">
        <f>L374*PRODUCT($O$17:R$17)</f>
        <v>105533.32973660235</v>
      </c>
      <c r="S374" s="10">
        <f>M374*PRODUCT($O$17:S$17)</f>
        <v>106483.12970423176</v>
      </c>
      <c r="T374" s="2"/>
      <c r="U374" s="10">
        <f t="shared" si="34"/>
        <v>4674417.9277588055</v>
      </c>
      <c r="V374" s="10">
        <f t="shared" si="37"/>
        <v>4612828.6190183349</v>
      </c>
      <c r="W374" s="10">
        <f t="shared" si="37"/>
        <v>4549752.0748683875</v>
      </c>
      <c r="X374" s="10">
        <f t="shared" si="37"/>
        <v>4485166.5138055999</v>
      </c>
      <c r="Y374" s="10">
        <f t="shared" si="37"/>
        <v>4419049.8827256188</v>
      </c>
    </row>
    <row r="375" spans="1:25" s="5" customFormat="1" x14ac:dyDescent="0.2">
      <c r="A375" s="2"/>
      <c r="B375" s="29">
        <f>'3) Input geactiveerde inflatie'!B362</f>
        <v>350</v>
      </c>
      <c r="C375" s="29">
        <f>'3) Input geactiveerde inflatie'!D362</f>
        <v>4234536.0362003297</v>
      </c>
      <c r="D375" s="10">
        <f t="shared" si="35"/>
        <v>2117268.0181001648</v>
      </c>
      <c r="E375" s="39">
        <f>'3) Input geactiveerde inflatie'!E362</f>
        <v>36.5</v>
      </c>
      <c r="F375" s="51">
        <f>'3) Input geactiveerde inflatie'!F362</f>
        <v>2058</v>
      </c>
      <c r="G375" s="2"/>
      <c r="H375" s="53"/>
      <c r="I375" s="10">
        <f>IF(AND($F375&gt;I$10,$E375&gt;0),$D375/$E375,IF(I$10=$F375,$D375-SUM($G375:G375),0))</f>
        <v>58007.342961648348</v>
      </c>
      <c r="J375" s="10">
        <f>IF(AND($F375&gt;J$10,$E375&gt;0),$D375/$E375,IF(J$10=$F375,$D375-SUM($G375:I375),0))</f>
        <v>58007.342961648348</v>
      </c>
      <c r="K375" s="10">
        <f>IF(AND($F375&gt;K$10,$E375&gt;0),$D375/$E375,IF(K$10=$F375,$D375-SUM($G375:J375),0))</f>
        <v>58007.342961648348</v>
      </c>
      <c r="L375" s="10">
        <f>IF(AND($F375&gt;L$10,$E375&gt;0),$D375/$E375,IF(L$10=$F375,$D375-SUM($G375:K375),0))</f>
        <v>58007.342961648348</v>
      </c>
      <c r="M375" s="10">
        <f>IF(AND($F375&gt;M$10,$E375&gt;0),$D375/$E375,IF(M$10=$F375,$D375-SUM($G375:L375),0))</f>
        <v>58007.342961648348</v>
      </c>
      <c r="N375" s="2"/>
      <c r="O375" s="10">
        <f>I375*PRODUCT($O$17:O$17)</f>
        <v>58529.409048303176</v>
      </c>
      <c r="P375" s="10">
        <f>J375*PRODUCT($O$17:P$17)</f>
        <v>59056.1737297379</v>
      </c>
      <c r="Q375" s="10">
        <f>K375*PRODUCT($O$17:Q$17)</f>
        <v>59587.679293305533</v>
      </c>
      <c r="R375" s="10">
        <f>L375*PRODUCT($O$17:R$17)</f>
        <v>60123.968406945271</v>
      </c>
      <c r="S375" s="10">
        <f>M375*PRODUCT($O$17:S$17)</f>
        <v>60665.084122607775</v>
      </c>
      <c r="T375" s="2"/>
      <c r="U375" s="10">
        <f t="shared" si="34"/>
        <v>2077794.0212147629</v>
      </c>
      <c r="V375" s="10">
        <f t="shared" si="37"/>
        <v>2037437.9936759577</v>
      </c>
      <c r="W375" s="10">
        <f t="shared" si="37"/>
        <v>1996187.2563257355</v>
      </c>
      <c r="X375" s="10">
        <f t="shared" si="37"/>
        <v>1954028.9732257216</v>
      </c>
      <c r="Y375" s="10">
        <f t="shared" si="37"/>
        <v>1910950.1498621453</v>
      </c>
    </row>
    <row r="376" spans="1:25" s="5" customFormat="1" x14ac:dyDescent="0.2">
      <c r="A376" s="2"/>
      <c r="B376" s="29">
        <f>'3) Input geactiveerde inflatie'!B363</f>
        <v>351</v>
      </c>
      <c r="C376" s="29">
        <f>'3) Input geactiveerde inflatie'!D363</f>
        <v>852013.00202763267</v>
      </c>
      <c r="D376" s="10">
        <f t="shared" si="35"/>
        <v>426006.50101381633</v>
      </c>
      <c r="E376" s="39">
        <f>'3) Input geactiveerde inflatie'!E363</f>
        <v>21.5</v>
      </c>
      <c r="F376" s="51">
        <f>'3) Input geactiveerde inflatie'!F363</f>
        <v>2043</v>
      </c>
      <c r="G376" s="2"/>
      <c r="H376" s="53"/>
      <c r="I376" s="10">
        <f>IF(AND($F376&gt;I$10,$E376&gt;0),$D376/$E376,IF(I$10=$F376,$D376-SUM($G376:G376),0))</f>
        <v>19814.255861107737</v>
      </c>
      <c r="J376" s="10">
        <f>IF(AND($F376&gt;J$10,$E376&gt;0),$D376/$E376,IF(J$10=$F376,$D376-SUM($G376:I376),0))</f>
        <v>19814.255861107737</v>
      </c>
      <c r="K376" s="10">
        <f>IF(AND($F376&gt;K$10,$E376&gt;0),$D376/$E376,IF(K$10=$F376,$D376-SUM($G376:J376),0))</f>
        <v>19814.255861107737</v>
      </c>
      <c r="L376" s="10">
        <f>IF(AND($F376&gt;L$10,$E376&gt;0),$D376/$E376,IF(L$10=$F376,$D376-SUM($G376:K376),0))</f>
        <v>19814.255861107737</v>
      </c>
      <c r="M376" s="10">
        <f>IF(AND($F376&gt;M$10,$E376&gt;0),$D376/$E376,IF(M$10=$F376,$D376-SUM($G376:L376),0))</f>
        <v>19814.255861107737</v>
      </c>
      <c r="N376" s="2"/>
      <c r="O376" s="10">
        <f>I376*PRODUCT($O$17:O$17)</f>
        <v>19992.584163857704</v>
      </c>
      <c r="P376" s="10">
        <f>J376*PRODUCT($O$17:P$17)</f>
        <v>20172.517421332421</v>
      </c>
      <c r="Q376" s="10">
        <f>K376*PRODUCT($O$17:Q$17)</f>
        <v>20354.070078124409</v>
      </c>
      <c r="R376" s="10">
        <f>L376*PRODUCT($O$17:R$17)</f>
        <v>20537.256708827525</v>
      </c>
      <c r="S376" s="10">
        <f>M376*PRODUCT($O$17:S$17)</f>
        <v>20722.092019206972</v>
      </c>
      <c r="T376" s="2"/>
      <c r="U376" s="10">
        <f t="shared" si="34"/>
        <v>409847.97535908298</v>
      </c>
      <c r="V376" s="10">
        <f t="shared" si="37"/>
        <v>393364.08971598226</v>
      </c>
      <c r="W376" s="10">
        <f t="shared" si="37"/>
        <v>376550.29644530168</v>
      </c>
      <c r="X376" s="10">
        <f t="shared" si="37"/>
        <v>359401.99240448186</v>
      </c>
      <c r="Y376" s="10">
        <f t="shared" si="37"/>
        <v>341914.5183169152</v>
      </c>
    </row>
    <row r="377" spans="1:25" s="5" customFormat="1" x14ac:dyDescent="0.2">
      <c r="A377" s="2"/>
      <c r="B377" s="29">
        <f>'3) Input geactiveerde inflatie'!B364</f>
        <v>352</v>
      </c>
      <c r="C377" s="29">
        <f>'3) Input geactiveerde inflatie'!D364</f>
        <v>-84.312418067336239</v>
      </c>
      <c r="D377" s="10">
        <f t="shared" si="35"/>
        <v>-42.156209033668119</v>
      </c>
      <c r="E377" s="39">
        <f>'3) Input geactiveerde inflatie'!E364</f>
        <v>6.5</v>
      </c>
      <c r="F377" s="51">
        <f>'3) Input geactiveerde inflatie'!F364</f>
        <v>2028</v>
      </c>
      <c r="G377" s="2"/>
      <c r="H377" s="53"/>
      <c r="I377" s="10">
        <f>IF(AND($F377&gt;I$10,$E377&gt;0),$D377/$E377,IF(I$10=$F377,$D377-SUM($G377:G377),0))</f>
        <v>-6.4855706205643262</v>
      </c>
      <c r="J377" s="10">
        <f>IF(AND($F377&gt;J$10,$E377&gt;0),$D377/$E377,IF(J$10=$F377,$D377-SUM($G377:I377),0))</f>
        <v>-6.4855706205643262</v>
      </c>
      <c r="K377" s="10">
        <f>IF(AND($F377&gt;K$10,$E377&gt;0),$D377/$E377,IF(K$10=$F377,$D377-SUM($G377:J377),0))</f>
        <v>-6.4855706205643262</v>
      </c>
      <c r="L377" s="10">
        <f>IF(AND($F377&gt;L$10,$E377&gt;0),$D377/$E377,IF(L$10=$F377,$D377-SUM($G377:K377),0))</f>
        <v>-6.4855706205643262</v>
      </c>
      <c r="M377" s="10">
        <f>IF(AND($F377&gt;M$10,$E377&gt;0),$D377/$E377,IF(M$10=$F377,$D377-SUM($G377:L377),0))</f>
        <v>-6.4855706205643262</v>
      </c>
      <c r="N377" s="2"/>
      <c r="O377" s="10">
        <f>I377*PRODUCT($O$17:O$17)</f>
        <v>-6.5439407561494045</v>
      </c>
      <c r="P377" s="10">
        <f>J377*PRODUCT($O$17:P$17)</f>
        <v>-6.6028362229547488</v>
      </c>
      <c r="Q377" s="10">
        <f>K377*PRODUCT($O$17:Q$17)</f>
        <v>-6.66226174896134</v>
      </c>
      <c r="R377" s="10">
        <f>L377*PRODUCT($O$17:R$17)</f>
        <v>-6.7222221047019914</v>
      </c>
      <c r="S377" s="10">
        <f>M377*PRODUCT($O$17:S$17)</f>
        <v>-6.7827221036443088</v>
      </c>
      <c r="T377" s="2"/>
      <c r="U377" s="10">
        <f t="shared" si="34"/>
        <v>-35.991674158821723</v>
      </c>
      <c r="V377" s="10">
        <f t="shared" si="37"/>
        <v>-29.712763003296367</v>
      </c>
      <c r="W377" s="10">
        <f t="shared" si="37"/>
        <v>-23.317916121364689</v>
      </c>
      <c r="X377" s="10">
        <f t="shared" si="37"/>
        <v>-16.805555261754979</v>
      </c>
      <c r="Y377" s="10">
        <f t="shared" si="37"/>
        <v>-10.174083155466464</v>
      </c>
    </row>
    <row r="378" spans="1:25" s="5" customFormat="1" x14ac:dyDescent="0.2">
      <c r="A378" s="2"/>
      <c r="B378" s="29">
        <f>'3) Input geactiveerde inflatie'!B365</f>
        <v>353</v>
      </c>
      <c r="C378" s="29">
        <f>'3) Input geactiveerde inflatie'!D365</f>
        <v>23939.00106674881</v>
      </c>
      <c r="D378" s="10">
        <f t="shared" si="35"/>
        <v>11969.500533374405</v>
      </c>
      <c r="E378" s="39">
        <f>'3) Input geactiveerde inflatie'!E365</f>
        <v>1.5</v>
      </c>
      <c r="F378" s="51">
        <f>'3) Input geactiveerde inflatie'!F365</f>
        <v>2023</v>
      </c>
      <c r="G378" s="2"/>
      <c r="H378" s="53"/>
      <c r="I378" s="10">
        <f>IF(AND($F378&gt;I$10,$E378&gt;0),$D378/$E378,IF(I$10=$F378,$D378-SUM($G378:G378),0))</f>
        <v>7979.6670222496032</v>
      </c>
      <c r="J378" s="10">
        <f>IF(AND($F378&gt;J$10,$E378&gt;0),$D378/$E378,IF(J$10=$F378,$D378-SUM($G378:I378),0))</f>
        <v>3989.8335111248016</v>
      </c>
      <c r="K378" s="10">
        <f>IF(AND($F378&gt;K$10,$E378&gt;0),$D378/$E378,IF(K$10=$F378,$D378-SUM($G378:J378),0))</f>
        <v>0</v>
      </c>
      <c r="L378" s="10">
        <f>IF(AND($F378&gt;L$10,$E378&gt;0),$D378/$E378,IF(L$10=$F378,$D378-SUM($G378:K378),0))</f>
        <v>0</v>
      </c>
      <c r="M378" s="10">
        <f>IF(AND($F378&gt;M$10,$E378&gt;0),$D378/$E378,IF(M$10=$F378,$D378-SUM($G378:L378),0))</f>
        <v>0</v>
      </c>
      <c r="N378" s="2"/>
      <c r="O378" s="10">
        <f>I378*PRODUCT($O$17:O$17)</f>
        <v>8051.4840254498486</v>
      </c>
      <c r="P378" s="10">
        <f>J378*PRODUCT($O$17:P$17)</f>
        <v>4061.9736908394484</v>
      </c>
      <c r="Q378" s="10">
        <f>K378*PRODUCT($O$17:Q$17)</f>
        <v>0</v>
      </c>
      <c r="R378" s="10">
        <f>L378*PRODUCT($O$17:R$17)</f>
        <v>0</v>
      </c>
      <c r="S378" s="10">
        <f>M378*PRODUCT($O$17:S$17)</f>
        <v>0</v>
      </c>
      <c r="T378" s="2"/>
      <c r="U378" s="10">
        <f t="shared" si="34"/>
        <v>4025.7420127249243</v>
      </c>
      <c r="V378" s="10">
        <f t="shared" si="37"/>
        <v>0</v>
      </c>
      <c r="W378" s="10">
        <f t="shared" si="37"/>
        <v>0</v>
      </c>
      <c r="X378" s="10">
        <f t="shared" si="37"/>
        <v>0</v>
      </c>
      <c r="Y378" s="10">
        <f t="shared" si="37"/>
        <v>0</v>
      </c>
    </row>
    <row r="379" spans="1:25" s="5" customFormat="1" x14ac:dyDescent="0.2">
      <c r="A379" s="2"/>
      <c r="B379" s="29">
        <f>'3) Input geactiveerde inflatie'!B366</f>
        <v>354</v>
      </c>
      <c r="C379" s="29">
        <f>'3) Input geactiveerde inflatie'!D366</f>
        <v>382923.7804994788</v>
      </c>
      <c r="D379" s="10">
        <f t="shared" si="35"/>
        <v>191461.8902497394</v>
      </c>
      <c r="E379" s="39">
        <f>'3) Input geactiveerde inflatie'!E366</f>
        <v>0</v>
      </c>
      <c r="F379" s="51">
        <f>'3) Input geactiveerde inflatie'!F366</f>
        <v>2018</v>
      </c>
      <c r="G379" s="2"/>
      <c r="H379" s="53"/>
      <c r="I379" s="10">
        <f>IF(AND($F379&gt;I$10,$E379&gt;0),$D379/$E379,IF(I$10=$F379,$D379-SUM($G379:G379),0))</f>
        <v>0</v>
      </c>
      <c r="J379" s="10">
        <f>IF(AND($F379&gt;J$10,$E379&gt;0),$D379/$E379,IF(J$10=$F379,$D379-SUM($G379:I379),0))</f>
        <v>0</v>
      </c>
      <c r="K379" s="10">
        <f>IF(AND($F379&gt;K$10,$E379&gt;0),$D379/$E379,IF(K$10=$F379,$D379-SUM($G379:J379),0))</f>
        <v>0</v>
      </c>
      <c r="L379" s="10">
        <f>IF(AND($F379&gt;L$10,$E379&gt;0),$D379/$E379,IF(L$10=$F379,$D379-SUM($G379:K379),0))</f>
        <v>0</v>
      </c>
      <c r="M379" s="10">
        <f>IF(AND($F379&gt;M$10,$E379&gt;0),$D379/$E379,IF(M$10=$F379,$D379-SUM($G379:L379),0))</f>
        <v>0</v>
      </c>
      <c r="N379" s="2"/>
      <c r="O379" s="10">
        <f>I379*PRODUCT($O$17:O$17)</f>
        <v>0</v>
      </c>
      <c r="P379" s="10">
        <f>J379*PRODUCT($O$17:P$17)</f>
        <v>0</v>
      </c>
      <c r="Q379" s="10">
        <f>K379*PRODUCT($O$17:Q$17)</f>
        <v>0</v>
      </c>
      <c r="R379" s="10">
        <f>L379*PRODUCT($O$17:R$17)</f>
        <v>0</v>
      </c>
      <c r="S379" s="10">
        <f>M379*PRODUCT($O$17:S$17)</f>
        <v>0</v>
      </c>
      <c r="T379" s="2"/>
      <c r="U379" s="10">
        <f t="shared" si="34"/>
        <v>193185.04726198703</v>
      </c>
      <c r="V379" s="10">
        <f t="shared" ref="V379:Y394" si="38">U379*P$17-P379</f>
        <v>194923.7126873449</v>
      </c>
      <c r="W379" s="10">
        <f t="shared" si="38"/>
        <v>196678.026101531</v>
      </c>
      <c r="X379" s="10">
        <f t="shared" si="38"/>
        <v>198448.12833644476</v>
      </c>
      <c r="Y379" s="10">
        <f t="shared" si="38"/>
        <v>200234.16149147274</v>
      </c>
    </row>
    <row r="380" spans="1:25" s="5" customFormat="1" x14ac:dyDescent="0.2">
      <c r="A380" s="2"/>
      <c r="B380" s="29">
        <f>'3) Input geactiveerde inflatie'!B367</f>
        <v>355</v>
      </c>
      <c r="C380" s="29">
        <f>'3) Input geactiveerde inflatie'!D367</f>
        <v>6577243.3998123407</v>
      </c>
      <c r="D380" s="10">
        <f t="shared" si="35"/>
        <v>3288621.6999061704</v>
      </c>
      <c r="E380" s="39">
        <f>'3) Input geactiveerde inflatie'!E367</f>
        <v>47.5</v>
      </c>
      <c r="F380" s="51">
        <f>'3) Input geactiveerde inflatie'!F367</f>
        <v>2069</v>
      </c>
      <c r="G380" s="2"/>
      <c r="H380" s="53"/>
      <c r="I380" s="10">
        <f>IF(AND($F380&gt;I$10,$E380&gt;0),$D380/$E380,IF(I$10=$F380,$D380-SUM($G380:G380),0))</f>
        <v>69234.141050656224</v>
      </c>
      <c r="J380" s="10">
        <f>IF(AND($F380&gt;J$10,$E380&gt;0),$D380/$E380,IF(J$10=$F380,$D380-SUM($G380:I380),0))</f>
        <v>69234.141050656224</v>
      </c>
      <c r="K380" s="10">
        <f>IF(AND($F380&gt;K$10,$E380&gt;0),$D380/$E380,IF(K$10=$F380,$D380-SUM($G380:J380),0))</f>
        <v>69234.141050656224</v>
      </c>
      <c r="L380" s="10">
        <f>IF(AND($F380&gt;L$10,$E380&gt;0),$D380/$E380,IF(L$10=$F380,$D380-SUM($G380:K380),0))</f>
        <v>69234.141050656224</v>
      </c>
      <c r="M380" s="10">
        <f>IF(AND($F380&gt;M$10,$E380&gt;0),$D380/$E380,IF(M$10=$F380,$D380-SUM($G380:L380),0))</f>
        <v>69234.141050656224</v>
      </c>
      <c r="N380" s="2"/>
      <c r="O380" s="10">
        <f>I380*PRODUCT($O$17:O$17)</f>
        <v>69857.248320112121</v>
      </c>
      <c r="P380" s="10">
        <f>J380*PRODUCT($O$17:P$17)</f>
        <v>70485.963554993126</v>
      </c>
      <c r="Q380" s="10">
        <f>K380*PRODUCT($O$17:Q$17)</f>
        <v>71120.337226988049</v>
      </c>
      <c r="R380" s="10">
        <f>L380*PRODUCT($O$17:R$17)</f>
        <v>71760.420262030937</v>
      </c>
      <c r="S380" s="10">
        <f>M380*PRODUCT($O$17:S$17)</f>
        <v>72406.264044389201</v>
      </c>
      <c r="T380" s="2"/>
      <c r="U380" s="10">
        <f t="shared" si="34"/>
        <v>3248362.0468852133</v>
      </c>
      <c r="V380" s="10">
        <f t="shared" si="38"/>
        <v>3207111.3417521869</v>
      </c>
      <c r="W380" s="10">
        <f t="shared" si="38"/>
        <v>3164855.0066009685</v>
      </c>
      <c r="X380" s="10">
        <f t="shared" si="38"/>
        <v>3121578.2813983462</v>
      </c>
      <c r="Y380" s="10">
        <f t="shared" si="38"/>
        <v>3077266.2218865417</v>
      </c>
    </row>
    <row r="381" spans="1:25" s="5" customFormat="1" x14ac:dyDescent="0.2">
      <c r="A381" s="2"/>
      <c r="B381" s="29">
        <f>'3) Input geactiveerde inflatie'!B368</f>
        <v>356</v>
      </c>
      <c r="C381" s="29">
        <f>'3) Input geactiveerde inflatie'!D368</f>
        <v>2771650.9598919004</v>
      </c>
      <c r="D381" s="10">
        <f t="shared" si="35"/>
        <v>1385825.4799459502</v>
      </c>
      <c r="E381" s="39">
        <f>'3) Input geactiveerde inflatie'!E368</f>
        <v>37.5</v>
      </c>
      <c r="F381" s="51">
        <f>'3) Input geactiveerde inflatie'!F368</f>
        <v>2059</v>
      </c>
      <c r="G381" s="2"/>
      <c r="H381" s="53"/>
      <c r="I381" s="10">
        <f>IF(AND($F381&gt;I$10,$E381&gt;0),$D381/$E381,IF(I$10=$F381,$D381-SUM($G381:G381),0))</f>
        <v>36955.346131892009</v>
      </c>
      <c r="J381" s="10">
        <f>IF(AND($F381&gt;J$10,$E381&gt;0),$D381/$E381,IF(J$10=$F381,$D381-SUM($G381:I381),0))</f>
        <v>36955.346131892009</v>
      </c>
      <c r="K381" s="10">
        <f>IF(AND($F381&gt;K$10,$E381&gt;0),$D381/$E381,IF(K$10=$F381,$D381-SUM($G381:J381),0))</f>
        <v>36955.346131892009</v>
      </c>
      <c r="L381" s="10">
        <f>IF(AND($F381&gt;L$10,$E381&gt;0),$D381/$E381,IF(L$10=$F381,$D381-SUM($G381:K381),0))</f>
        <v>36955.346131892009</v>
      </c>
      <c r="M381" s="10">
        <f>IF(AND($F381&gt;M$10,$E381&gt;0),$D381/$E381,IF(M$10=$F381,$D381-SUM($G381:L381),0))</f>
        <v>36955.346131892009</v>
      </c>
      <c r="N381" s="2"/>
      <c r="O381" s="10">
        <f>I381*PRODUCT($O$17:O$17)</f>
        <v>37287.944247079031</v>
      </c>
      <c r="P381" s="10">
        <f>J381*PRODUCT($O$17:P$17)</f>
        <v>37623.535745302739</v>
      </c>
      <c r="Q381" s="10">
        <f>K381*PRODUCT($O$17:Q$17)</f>
        <v>37962.147567010456</v>
      </c>
      <c r="R381" s="10">
        <f>L381*PRODUCT($O$17:R$17)</f>
        <v>38303.80689511355</v>
      </c>
      <c r="S381" s="10">
        <f>M381*PRODUCT($O$17:S$17)</f>
        <v>38648.541157169566</v>
      </c>
      <c r="T381" s="2"/>
      <c r="U381" s="10">
        <f t="shared" si="34"/>
        <v>1361009.9650183846</v>
      </c>
      <c r="V381" s="10">
        <f t="shared" si="38"/>
        <v>1335635.5189582473</v>
      </c>
      <c r="W381" s="10">
        <f t="shared" si="38"/>
        <v>1309694.0910618608</v>
      </c>
      <c r="X381" s="10">
        <f t="shared" si="38"/>
        <v>1283177.5309863039</v>
      </c>
      <c r="Y381" s="10">
        <f t="shared" si="38"/>
        <v>1256077.587608011</v>
      </c>
    </row>
    <row r="382" spans="1:25" s="5" customFormat="1" x14ac:dyDescent="0.2">
      <c r="A382" s="2"/>
      <c r="B382" s="29">
        <f>'3) Input geactiveerde inflatie'!B369</f>
        <v>357</v>
      </c>
      <c r="C382" s="29">
        <f>'3) Input geactiveerde inflatie'!D369</f>
        <v>674607.53317177296</v>
      </c>
      <c r="D382" s="10">
        <f t="shared" si="35"/>
        <v>337303.76658588648</v>
      </c>
      <c r="E382" s="39">
        <f>'3) Input geactiveerde inflatie'!E369</f>
        <v>22.5</v>
      </c>
      <c r="F382" s="51">
        <f>'3) Input geactiveerde inflatie'!F369</f>
        <v>2044</v>
      </c>
      <c r="G382" s="2"/>
      <c r="H382" s="53"/>
      <c r="I382" s="10">
        <f>IF(AND($F382&gt;I$10,$E382&gt;0),$D382/$E382,IF(I$10=$F382,$D382-SUM($G382:G382),0))</f>
        <v>14991.278514928288</v>
      </c>
      <c r="J382" s="10">
        <f>IF(AND($F382&gt;J$10,$E382&gt;0),$D382/$E382,IF(J$10=$F382,$D382-SUM($G382:I382),0))</f>
        <v>14991.278514928288</v>
      </c>
      <c r="K382" s="10">
        <f>IF(AND($F382&gt;K$10,$E382&gt;0),$D382/$E382,IF(K$10=$F382,$D382-SUM($G382:J382),0))</f>
        <v>14991.278514928288</v>
      </c>
      <c r="L382" s="10">
        <f>IF(AND($F382&gt;L$10,$E382&gt;0),$D382/$E382,IF(L$10=$F382,$D382-SUM($G382:K382),0))</f>
        <v>14991.278514928288</v>
      </c>
      <c r="M382" s="10">
        <f>IF(AND($F382&gt;M$10,$E382&gt;0),$D382/$E382,IF(M$10=$F382,$D382-SUM($G382:L382),0))</f>
        <v>14991.278514928288</v>
      </c>
      <c r="N382" s="2"/>
      <c r="O382" s="10">
        <f>I382*PRODUCT($O$17:O$17)</f>
        <v>15126.200021562641</v>
      </c>
      <c r="P382" s="10">
        <f>J382*PRODUCT($O$17:P$17)</f>
        <v>15262.335821756704</v>
      </c>
      <c r="Q382" s="10">
        <f>K382*PRODUCT($O$17:Q$17)</f>
        <v>15399.696844152511</v>
      </c>
      <c r="R382" s="10">
        <f>L382*PRODUCT($O$17:R$17)</f>
        <v>15538.294115749881</v>
      </c>
      <c r="S382" s="10">
        <f>M382*PRODUCT($O$17:S$17)</f>
        <v>15678.13876279163</v>
      </c>
      <c r="T382" s="2"/>
      <c r="U382" s="10">
        <f t="shared" si="34"/>
        <v>325213.30046359677</v>
      </c>
      <c r="V382" s="10">
        <f t="shared" si="38"/>
        <v>312877.88434601243</v>
      </c>
      <c r="W382" s="10">
        <f t="shared" si="38"/>
        <v>300294.08846097399</v>
      </c>
      <c r="X382" s="10">
        <f t="shared" si="38"/>
        <v>287458.44114137284</v>
      </c>
      <c r="Y382" s="10">
        <f t="shared" si="38"/>
        <v>274367.42834885354</v>
      </c>
    </row>
    <row r="383" spans="1:25" s="5" customFormat="1" x14ac:dyDescent="0.2">
      <c r="A383" s="2"/>
      <c r="B383" s="29">
        <f>'3) Input geactiveerde inflatie'!B370</f>
        <v>358</v>
      </c>
      <c r="C383" s="29">
        <f>'3) Input geactiveerde inflatie'!D370</f>
        <v>67668.590764542576</v>
      </c>
      <c r="D383" s="10">
        <f t="shared" si="35"/>
        <v>33834.295382271288</v>
      </c>
      <c r="E383" s="39">
        <f>'3) Input geactiveerde inflatie'!E370</f>
        <v>7.5</v>
      </c>
      <c r="F383" s="51">
        <f>'3) Input geactiveerde inflatie'!F370</f>
        <v>2029</v>
      </c>
      <c r="G383" s="2"/>
      <c r="H383" s="53"/>
      <c r="I383" s="10">
        <f>IF(AND($F383&gt;I$10,$E383&gt;0),$D383/$E383,IF(I$10=$F383,$D383-SUM($G383:G383),0))</f>
        <v>4511.2393843028385</v>
      </c>
      <c r="J383" s="10">
        <f>IF(AND($F383&gt;J$10,$E383&gt;0),$D383/$E383,IF(J$10=$F383,$D383-SUM($G383:I383),0))</f>
        <v>4511.2393843028385</v>
      </c>
      <c r="K383" s="10">
        <f>IF(AND($F383&gt;K$10,$E383&gt;0),$D383/$E383,IF(K$10=$F383,$D383-SUM($G383:J383),0))</f>
        <v>4511.2393843028385</v>
      </c>
      <c r="L383" s="10">
        <f>IF(AND($F383&gt;L$10,$E383&gt;0),$D383/$E383,IF(L$10=$F383,$D383-SUM($G383:K383),0))</f>
        <v>4511.2393843028385</v>
      </c>
      <c r="M383" s="10">
        <f>IF(AND($F383&gt;M$10,$E383&gt;0),$D383/$E383,IF(M$10=$F383,$D383-SUM($G383:L383),0))</f>
        <v>4511.2393843028385</v>
      </c>
      <c r="N383" s="2"/>
      <c r="O383" s="10">
        <f>I383*PRODUCT($O$17:O$17)</f>
        <v>4551.8405387615639</v>
      </c>
      <c r="P383" s="10">
        <f>J383*PRODUCT($O$17:P$17)</f>
        <v>4592.8071036104175</v>
      </c>
      <c r="Q383" s="10">
        <f>K383*PRODUCT($O$17:Q$17)</f>
        <v>4634.1423675429105</v>
      </c>
      <c r="R383" s="10">
        <f>L383*PRODUCT($O$17:R$17)</f>
        <v>4675.8496488507953</v>
      </c>
      <c r="S383" s="10">
        <f>M383*PRODUCT($O$17:S$17)</f>
        <v>4717.9322956904525</v>
      </c>
      <c r="T383" s="2"/>
      <c r="U383" s="10">
        <f t="shared" si="34"/>
        <v>29586.963501950166</v>
      </c>
      <c r="V383" s="10">
        <f t="shared" si="38"/>
        <v>25260.439069857297</v>
      </c>
      <c r="W383" s="10">
        <f t="shared" si="38"/>
        <v>20853.640653943101</v>
      </c>
      <c r="X383" s="10">
        <f t="shared" si="38"/>
        <v>16365.473770977791</v>
      </c>
      <c r="Y383" s="10">
        <f t="shared" si="38"/>
        <v>11794.830739226136</v>
      </c>
    </row>
    <row r="384" spans="1:25" s="5" customFormat="1" x14ac:dyDescent="0.2">
      <c r="A384" s="2"/>
      <c r="B384" s="29">
        <f>'3) Input geactiveerde inflatie'!B371</f>
        <v>359</v>
      </c>
      <c r="C384" s="29">
        <f>'3) Input geactiveerde inflatie'!D371</f>
        <v>218128.62176056392</v>
      </c>
      <c r="D384" s="10">
        <f t="shared" si="35"/>
        <v>109064.31088028196</v>
      </c>
      <c r="E384" s="39">
        <f>'3) Input geactiveerde inflatie'!E371</f>
        <v>2.5</v>
      </c>
      <c r="F384" s="51">
        <f>'3) Input geactiveerde inflatie'!F371</f>
        <v>2024</v>
      </c>
      <c r="G384" s="2"/>
      <c r="H384" s="53"/>
      <c r="I384" s="10">
        <f>IF(AND($F384&gt;I$10,$E384&gt;0),$D384/$E384,IF(I$10=$F384,$D384-SUM($G384:G384),0))</f>
        <v>43625.724352112782</v>
      </c>
      <c r="J384" s="10">
        <f>IF(AND($F384&gt;J$10,$E384&gt;0),$D384/$E384,IF(J$10=$F384,$D384-SUM($G384:I384),0))</f>
        <v>43625.724352112782</v>
      </c>
      <c r="K384" s="10">
        <f>IF(AND($F384&gt;K$10,$E384&gt;0),$D384/$E384,IF(K$10=$F384,$D384-SUM($G384:J384),0))</f>
        <v>21812.862176056398</v>
      </c>
      <c r="L384" s="10">
        <f>IF(AND($F384&gt;L$10,$E384&gt;0),$D384/$E384,IF(L$10=$F384,$D384-SUM($G384:K384),0))</f>
        <v>0</v>
      </c>
      <c r="M384" s="10">
        <f>IF(AND($F384&gt;M$10,$E384&gt;0),$D384/$E384,IF(M$10=$F384,$D384-SUM($G384:L384),0))</f>
        <v>0</v>
      </c>
      <c r="N384" s="2"/>
      <c r="O384" s="10">
        <f>I384*PRODUCT($O$17:O$17)</f>
        <v>44018.35587128179</v>
      </c>
      <c r="P384" s="10">
        <f>J384*PRODUCT($O$17:P$17)</f>
        <v>44414.521074123324</v>
      </c>
      <c r="Q384" s="10">
        <f>K384*PRODUCT($O$17:Q$17)</f>
        <v>22407.125881895219</v>
      </c>
      <c r="R384" s="10">
        <f>L384*PRODUCT($O$17:R$17)</f>
        <v>0</v>
      </c>
      <c r="S384" s="10">
        <f>M384*PRODUCT($O$17:S$17)</f>
        <v>0</v>
      </c>
      <c r="T384" s="2"/>
      <c r="U384" s="10">
        <f t="shared" si="34"/>
        <v>66027.5338069227</v>
      </c>
      <c r="V384" s="10">
        <f t="shared" si="38"/>
        <v>22207.260537061673</v>
      </c>
      <c r="W384" s="10">
        <f t="shared" si="38"/>
        <v>0</v>
      </c>
      <c r="X384" s="10">
        <f t="shared" si="38"/>
        <v>0</v>
      </c>
      <c r="Y384" s="10">
        <f t="shared" si="38"/>
        <v>0</v>
      </c>
    </row>
    <row r="385" spans="1:25" s="5" customFormat="1" x14ac:dyDescent="0.2">
      <c r="A385" s="2"/>
      <c r="B385" s="29">
        <f>'3) Input geactiveerde inflatie'!B372</f>
        <v>360</v>
      </c>
      <c r="C385" s="29">
        <f>'3) Input geactiveerde inflatie'!D372</f>
        <v>268470.99752082303</v>
      </c>
      <c r="D385" s="10">
        <f t="shared" si="35"/>
        <v>134235.49876041152</v>
      </c>
      <c r="E385" s="39">
        <f>'3) Input geactiveerde inflatie'!E372</f>
        <v>0</v>
      </c>
      <c r="F385" s="51">
        <f>'3) Input geactiveerde inflatie'!F372</f>
        <v>2019</v>
      </c>
      <c r="G385" s="2"/>
      <c r="H385" s="53"/>
      <c r="I385" s="10">
        <f>IF(AND($F385&gt;I$10,$E385&gt;0),$D385/$E385,IF(I$10=$F385,$D385-SUM($G385:G385),0))</f>
        <v>0</v>
      </c>
      <c r="J385" s="10">
        <f>IF(AND($F385&gt;J$10,$E385&gt;0),$D385/$E385,IF(J$10=$F385,$D385-SUM($G385:I385),0))</f>
        <v>0</v>
      </c>
      <c r="K385" s="10">
        <f>IF(AND($F385&gt;K$10,$E385&gt;0),$D385/$E385,IF(K$10=$F385,$D385-SUM($G385:J385),0))</f>
        <v>0</v>
      </c>
      <c r="L385" s="10">
        <f>IF(AND($F385&gt;L$10,$E385&gt;0),$D385/$E385,IF(L$10=$F385,$D385-SUM($G385:K385),0))</f>
        <v>0</v>
      </c>
      <c r="M385" s="10">
        <f>IF(AND($F385&gt;M$10,$E385&gt;0),$D385/$E385,IF(M$10=$F385,$D385-SUM($G385:L385),0))</f>
        <v>0</v>
      </c>
      <c r="N385" s="2"/>
      <c r="O385" s="10">
        <f>I385*PRODUCT($O$17:O$17)</f>
        <v>0</v>
      </c>
      <c r="P385" s="10">
        <f>J385*PRODUCT($O$17:P$17)</f>
        <v>0</v>
      </c>
      <c r="Q385" s="10">
        <f>K385*PRODUCT($O$17:Q$17)</f>
        <v>0</v>
      </c>
      <c r="R385" s="10">
        <f>L385*PRODUCT($O$17:R$17)</f>
        <v>0</v>
      </c>
      <c r="S385" s="10">
        <f>M385*PRODUCT($O$17:S$17)</f>
        <v>0</v>
      </c>
      <c r="T385" s="2"/>
      <c r="U385" s="10">
        <f t="shared" si="34"/>
        <v>135443.6182492552</v>
      </c>
      <c r="V385" s="10">
        <f t="shared" si="38"/>
        <v>136662.6108134985</v>
      </c>
      <c r="W385" s="10">
        <f t="shared" si="38"/>
        <v>137892.57431081997</v>
      </c>
      <c r="X385" s="10">
        <f t="shared" si="38"/>
        <v>139133.60747961732</v>
      </c>
      <c r="Y385" s="10">
        <f t="shared" si="38"/>
        <v>140385.80994693385</v>
      </c>
    </row>
    <row r="386" spans="1:25" s="5" customFormat="1" x14ac:dyDescent="0.2">
      <c r="A386" s="2"/>
      <c r="B386" s="29">
        <f>'3) Input geactiveerde inflatie'!B373</f>
        <v>361</v>
      </c>
      <c r="C386" s="29">
        <f>'3) Input geactiveerde inflatie'!D373</f>
        <v>9766861.6299247891</v>
      </c>
      <c r="D386" s="10">
        <f t="shared" si="35"/>
        <v>4883430.8149623945</v>
      </c>
      <c r="E386" s="39">
        <f>'3) Input geactiveerde inflatie'!E373</f>
        <v>7.1805543196153394</v>
      </c>
      <c r="F386" s="51">
        <f>'3) Input geactiveerde inflatie'!F373</f>
        <v>2029</v>
      </c>
      <c r="G386" s="2"/>
      <c r="H386" s="53"/>
      <c r="I386" s="10">
        <f>IF(AND($F386&gt;I$10,$E386&gt;0),$D386/$E386,IF(I$10=$F386,$D386-SUM($G386:G386),0))</f>
        <v>680091.0622766515</v>
      </c>
      <c r="J386" s="10">
        <f>IF(AND($F386&gt;J$10,$E386&gt;0),$D386/$E386,IF(J$10=$F386,$D386-SUM($G386:I386),0))</f>
        <v>680091.0622766515</v>
      </c>
      <c r="K386" s="10">
        <f>IF(AND($F386&gt;K$10,$E386&gt;0),$D386/$E386,IF(K$10=$F386,$D386-SUM($G386:J386),0))</f>
        <v>680091.0622766515</v>
      </c>
      <c r="L386" s="10">
        <f>IF(AND($F386&gt;L$10,$E386&gt;0),$D386/$E386,IF(L$10=$F386,$D386-SUM($G386:K386),0))</f>
        <v>680091.0622766515</v>
      </c>
      <c r="M386" s="10">
        <f>IF(AND($F386&gt;M$10,$E386&gt;0),$D386/$E386,IF(M$10=$F386,$D386-SUM($G386:L386),0))</f>
        <v>680091.0622766515</v>
      </c>
      <c r="N386" s="2"/>
      <c r="O386" s="10">
        <f>I386*PRODUCT($O$17:O$17)</f>
        <v>686211.88183714135</v>
      </c>
      <c r="P386" s="10">
        <f>J386*PRODUCT($O$17:P$17)</f>
        <v>692387.78877367545</v>
      </c>
      <c r="Q386" s="10">
        <f>K386*PRODUCT($O$17:Q$17)</f>
        <v>698619.27887263848</v>
      </c>
      <c r="R386" s="10">
        <f>L386*PRODUCT($O$17:R$17)</f>
        <v>704906.85238249204</v>
      </c>
      <c r="S386" s="10">
        <f>M386*PRODUCT($O$17:S$17)</f>
        <v>711251.01405393449</v>
      </c>
      <c r="T386" s="2"/>
      <c r="U386" s="10">
        <f t="shared" si="34"/>
        <v>4241169.8104599137</v>
      </c>
      <c r="V386" s="10">
        <f t="shared" si="38"/>
        <v>3586952.5499803768</v>
      </c>
      <c r="W386" s="10">
        <f t="shared" si="38"/>
        <v>2920615.8440575614</v>
      </c>
      <c r="X386" s="10">
        <f t="shared" si="38"/>
        <v>2241994.5342715867</v>
      </c>
      <c r="Y386" s="10">
        <f t="shared" si="38"/>
        <v>1550921.4710260963</v>
      </c>
    </row>
    <row r="387" spans="1:25" s="5" customFormat="1" x14ac:dyDescent="0.2">
      <c r="A387" s="2"/>
      <c r="B387" s="29">
        <f>'3) Input geactiveerde inflatie'!B374</f>
        <v>362</v>
      </c>
      <c r="C387" s="29">
        <f>'3) Input geactiveerde inflatie'!D374</f>
        <v>1015710.8655124963</v>
      </c>
      <c r="D387" s="10">
        <f t="shared" si="35"/>
        <v>507855.43275624816</v>
      </c>
      <c r="E387" s="39">
        <f>'3) Input geactiveerde inflatie'!E374</f>
        <v>29.5</v>
      </c>
      <c r="F387" s="51">
        <f>'3) Input geactiveerde inflatie'!F374</f>
        <v>2051</v>
      </c>
      <c r="G387" s="2"/>
      <c r="H387" s="53"/>
      <c r="I387" s="10">
        <f>IF(AND($F387&gt;I$10,$E387&gt;0),$D387/$E387,IF(I$10=$F387,$D387-SUM($G387:G387),0))</f>
        <v>17215.438398516886</v>
      </c>
      <c r="J387" s="10">
        <f>IF(AND($F387&gt;J$10,$E387&gt;0),$D387/$E387,IF(J$10=$F387,$D387-SUM($G387:I387),0))</f>
        <v>17215.438398516886</v>
      </c>
      <c r="K387" s="10">
        <f>IF(AND($F387&gt;K$10,$E387&gt;0),$D387/$E387,IF(K$10=$F387,$D387-SUM($G387:J387),0))</f>
        <v>17215.438398516886</v>
      </c>
      <c r="L387" s="10">
        <f>IF(AND($F387&gt;L$10,$E387&gt;0),$D387/$E387,IF(L$10=$F387,$D387-SUM($G387:K387),0))</f>
        <v>17215.438398516886</v>
      </c>
      <c r="M387" s="10">
        <f>IF(AND($F387&gt;M$10,$E387&gt;0),$D387/$E387,IF(M$10=$F387,$D387-SUM($G387:L387),0))</f>
        <v>17215.438398516886</v>
      </c>
      <c r="N387" s="2"/>
      <c r="O387" s="10">
        <f>I387*PRODUCT($O$17:O$17)</f>
        <v>17370.377344103537</v>
      </c>
      <c r="P387" s="10">
        <f>J387*PRODUCT($O$17:P$17)</f>
        <v>17526.710740200466</v>
      </c>
      <c r="Q387" s="10">
        <f>K387*PRODUCT($O$17:Q$17)</f>
        <v>17684.451136862266</v>
      </c>
      <c r="R387" s="10">
        <f>L387*PRODUCT($O$17:R$17)</f>
        <v>17843.611197094026</v>
      </c>
      <c r="S387" s="10">
        <f>M387*PRODUCT($O$17:S$17)</f>
        <v>18004.20369786787</v>
      </c>
      <c r="T387" s="2"/>
      <c r="U387" s="10">
        <f t="shared" si="34"/>
        <v>495055.75430695084</v>
      </c>
      <c r="V387" s="10">
        <f t="shared" si="38"/>
        <v>481984.54535551288</v>
      </c>
      <c r="W387" s="10">
        <f t="shared" si="38"/>
        <v>468637.95512685017</v>
      </c>
      <c r="X387" s="10">
        <f t="shared" si="38"/>
        <v>455012.08552589774</v>
      </c>
      <c r="Y387" s="10">
        <f t="shared" si="38"/>
        <v>441102.99059776292</v>
      </c>
    </row>
    <row r="388" spans="1:25" s="5" customFormat="1" x14ac:dyDescent="0.2">
      <c r="A388" s="2"/>
      <c r="B388" s="29">
        <f>'3) Input geactiveerde inflatie'!B375</f>
        <v>363</v>
      </c>
      <c r="C388" s="29">
        <f>'3) Input geactiveerde inflatie'!D375</f>
        <v>402883.09720850945</v>
      </c>
      <c r="D388" s="10">
        <f t="shared" si="35"/>
        <v>201441.54860425473</v>
      </c>
      <c r="E388" s="39">
        <f>'3) Input geactiveerde inflatie'!E375</f>
        <v>19.5</v>
      </c>
      <c r="F388" s="51">
        <f>'3) Input geactiveerde inflatie'!F375</f>
        <v>2041</v>
      </c>
      <c r="G388" s="2"/>
      <c r="H388" s="53"/>
      <c r="I388" s="10">
        <f>IF(AND($F388&gt;I$10,$E388&gt;0),$D388/$E388,IF(I$10=$F388,$D388-SUM($G388:G388),0))</f>
        <v>10330.335825859216</v>
      </c>
      <c r="J388" s="10">
        <f>IF(AND($F388&gt;J$10,$E388&gt;0),$D388/$E388,IF(J$10=$F388,$D388-SUM($G388:I388),0))</f>
        <v>10330.335825859216</v>
      </c>
      <c r="K388" s="10">
        <f>IF(AND($F388&gt;K$10,$E388&gt;0),$D388/$E388,IF(K$10=$F388,$D388-SUM($G388:J388),0))</f>
        <v>10330.335825859216</v>
      </c>
      <c r="L388" s="10">
        <f>IF(AND($F388&gt;L$10,$E388&gt;0),$D388/$E388,IF(L$10=$F388,$D388-SUM($G388:K388),0))</f>
        <v>10330.335825859216</v>
      </c>
      <c r="M388" s="10">
        <f>IF(AND($F388&gt;M$10,$E388&gt;0),$D388/$E388,IF(M$10=$F388,$D388-SUM($G388:L388),0))</f>
        <v>10330.335825859216</v>
      </c>
      <c r="N388" s="2"/>
      <c r="O388" s="10">
        <f>I388*PRODUCT($O$17:O$17)</f>
        <v>10423.308848291948</v>
      </c>
      <c r="P388" s="10">
        <f>J388*PRODUCT($O$17:P$17)</f>
        <v>10517.118627926575</v>
      </c>
      <c r="Q388" s="10">
        <f>K388*PRODUCT($O$17:Q$17)</f>
        <v>10611.772695577913</v>
      </c>
      <c r="R388" s="10">
        <f>L388*PRODUCT($O$17:R$17)</f>
        <v>10707.278649838112</v>
      </c>
      <c r="S388" s="10">
        <f>M388*PRODUCT($O$17:S$17)</f>
        <v>10803.644157686655</v>
      </c>
      <c r="T388" s="2"/>
      <c r="U388" s="10">
        <f t="shared" si="34"/>
        <v>192831.21369340105</v>
      </c>
      <c r="V388" s="10">
        <f t="shared" si="38"/>
        <v>184049.57598871508</v>
      </c>
      <c r="W388" s="10">
        <f t="shared" si="38"/>
        <v>175094.2494770356</v>
      </c>
      <c r="X388" s="10">
        <f t="shared" si="38"/>
        <v>165962.81907249079</v>
      </c>
      <c r="Y388" s="10">
        <f t="shared" si="38"/>
        <v>156652.84028645654</v>
      </c>
    </row>
    <row r="389" spans="1:25" s="5" customFormat="1" x14ac:dyDescent="0.2">
      <c r="A389" s="2"/>
      <c r="B389" s="29">
        <f>'3) Input geactiveerde inflatie'!B376</f>
        <v>364</v>
      </c>
      <c r="C389" s="29">
        <f>'3) Input geactiveerde inflatie'!D376</f>
        <v>272.66961610304804</v>
      </c>
      <c r="D389" s="10">
        <f t="shared" si="35"/>
        <v>136.33480805152402</v>
      </c>
      <c r="E389" s="39">
        <f>'3) Input geactiveerde inflatie'!E376</f>
        <v>9.5</v>
      </c>
      <c r="F389" s="51">
        <f>'3) Input geactiveerde inflatie'!F376</f>
        <v>2031</v>
      </c>
      <c r="G389" s="2"/>
      <c r="H389" s="53"/>
      <c r="I389" s="10">
        <f>IF(AND($F389&gt;I$10,$E389&gt;0),$D389/$E389,IF(I$10=$F389,$D389-SUM($G389:G389),0))</f>
        <v>14.351032426476213</v>
      </c>
      <c r="J389" s="10">
        <f>IF(AND($F389&gt;J$10,$E389&gt;0),$D389/$E389,IF(J$10=$F389,$D389-SUM($G389:I389),0))</f>
        <v>14.351032426476213</v>
      </c>
      <c r="K389" s="10">
        <f>IF(AND($F389&gt;K$10,$E389&gt;0),$D389/$E389,IF(K$10=$F389,$D389-SUM($G389:J389),0))</f>
        <v>14.351032426476213</v>
      </c>
      <c r="L389" s="10">
        <f>IF(AND($F389&gt;L$10,$E389&gt;0),$D389/$E389,IF(L$10=$F389,$D389-SUM($G389:K389),0))</f>
        <v>14.351032426476213</v>
      </c>
      <c r="M389" s="10">
        <f>IF(AND($F389&gt;M$10,$E389&gt;0),$D389/$E389,IF(M$10=$F389,$D389-SUM($G389:L389),0))</f>
        <v>14.351032426476213</v>
      </c>
      <c r="N389" s="2"/>
      <c r="O389" s="10">
        <f>I389*PRODUCT($O$17:O$17)</f>
        <v>14.480191718314497</v>
      </c>
      <c r="P389" s="10">
        <f>J389*PRODUCT($O$17:P$17)</f>
        <v>14.610513443779325</v>
      </c>
      <c r="Q389" s="10">
        <f>K389*PRODUCT($O$17:Q$17)</f>
        <v>14.742008064773337</v>
      </c>
      <c r="R389" s="10">
        <f>L389*PRODUCT($O$17:R$17)</f>
        <v>14.874686137356296</v>
      </c>
      <c r="S389" s="10">
        <f>M389*PRODUCT($O$17:S$17)</f>
        <v>15.0085583125925</v>
      </c>
      <c r="T389" s="2"/>
      <c r="U389" s="10">
        <f t="shared" si="34"/>
        <v>123.08162960567321</v>
      </c>
      <c r="V389" s="10">
        <f t="shared" si="38"/>
        <v>109.57885082834494</v>
      </c>
      <c r="W389" s="10">
        <f t="shared" si="38"/>
        <v>95.823052421026688</v>
      </c>
      <c r="X389" s="10">
        <f t="shared" si="38"/>
        <v>81.810773755459621</v>
      </c>
      <c r="Y389" s="10">
        <f t="shared" si="38"/>
        <v>67.538512406666257</v>
      </c>
    </row>
    <row r="390" spans="1:25" s="5" customFormat="1" x14ac:dyDescent="0.2">
      <c r="A390" s="2"/>
      <c r="B390" s="29">
        <f>'3) Input geactiveerde inflatie'!B377</f>
        <v>365</v>
      </c>
      <c r="C390" s="29">
        <f>'3) Input geactiveerde inflatie'!D377</f>
        <v>2856.242345065275</v>
      </c>
      <c r="D390" s="10">
        <f t="shared" si="35"/>
        <v>1428.1211725326375</v>
      </c>
      <c r="E390" s="39">
        <f>'3) Input geactiveerde inflatie'!E377</f>
        <v>4.5</v>
      </c>
      <c r="F390" s="51">
        <f>'3) Input geactiveerde inflatie'!F377</f>
        <v>2026</v>
      </c>
      <c r="G390" s="2"/>
      <c r="H390" s="53"/>
      <c r="I390" s="10">
        <f>IF(AND($F390&gt;I$10,$E390&gt;0),$D390/$E390,IF(I$10=$F390,$D390-SUM($G390:G390),0))</f>
        <v>317.36026056280832</v>
      </c>
      <c r="J390" s="10">
        <f>IF(AND($F390&gt;J$10,$E390&gt;0),$D390/$E390,IF(J$10=$F390,$D390-SUM($G390:I390),0))</f>
        <v>317.36026056280832</v>
      </c>
      <c r="K390" s="10">
        <f>IF(AND($F390&gt;K$10,$E390&gt;0),$D390/$E390,IF(K$10=$F390,$D390-SUM($G390:J390),0))</f>
        <v>317.36026056280832</v>
      </c>
      <c r="L390" s="10">
        <f>IF(AND($F390&gt;L$10,$E390&gt;0),$D390/$E390,IF(L$10=$F390,$D390-SUM($G390:K390),0))</f>
        <v>317.36026056280832</v>
      </c>
      <c r="M390" s="10">
        <f>IF(AND($F390&gt;M$10,$E390&gt;0),$D390/$E390,IF(M$10=$F390,$D390-SUM($G390:L390),0))</f>
        <v>158.68013028140422</v>
      </c>
      <c r="N390" s="2"/>
      <c r="O390" s="10">
        <f>I390*PRODUCT($O$17:O$17)</f>
        <v>320.21650290787358</v>
      </c>
      <c r="P390" s="10">
        <f>J390*PRODUCT($O$17:P$17)</f>
        <v>323.09845143404436</v>
      </c>
      <c r="Q390" s="10">
        <f>K390*PRODUCT($O$17:Q$17)</f>
        <v>326.00633749695072</v>
      </c>
      <c r="R390" s="10">
        <f>L390*PRODUCT($O$17:R$17)</f>
        <v>328.94039453442326</v>
      </c>
      <c r="S390" s="10">
        <f>M390*PRODUCT($O$17:S$17)</f>
        <v>165.95042904261658</v>
      </c>
      <c r="T390" s="2"/>
      <c r="U390" s="10">
        <f t="shared" si="34"/>
        <v>1120.7577601775577</v>
      </c>
      <c r="V390" s="10">
        <f t="shared" si="38"/>
        <v>807.74612858511114</v>
      </c>
      <c r="W390" s="10">
        <f t="shared" si="38"/>
        <v>489.00950624542628</v>
      </c>
      <c r="X390" s="10">
        <f t="shared" si="38"/>
        <v>164.4701972672118</v>
      </c>
      <c r="Y390" s="10">
        <f t="shared" si="38"/>
        <v>0</v>
      </c>
    </row>
    <row r="391" spans="1:25" s="5" customFormat="1" x14ac:dyDescent="0.2">
      <c r="A391" s="2"/>
      <c r="B391" s="29">
        <f>'3) Input geactiveerde inflatie'!B378</f>
        <v>366</v>
      </c>
      <c r="C391" s="29">
        <f>'3) Input geactiveerde inflatie'!D378</f>
        <v>1.4752135422005622E-12</v>
      </c>
      <c r="D391" s="10">
        <f t="shared" si="35"/>
        <v>7.3760677110028112E-13</v>
      </c>
      <c r="E391" s="39">
        <f>'3) Input geactiveerde inflatie'!E378</f>
        <v>0</v>
      </c>
      <c r="F391" s="51">
        <f>'3) Input geactiveerde inflatie'!F378</f>
        <v>2011</v>
      </c>
      <c r="G391" s="2"/>
      <c r="H391" s="53"/>
      <c r="I391" s="10">
        <f>IF(AND($F391&gt;I$10,$E391&gt;0),$D391/$E391,IF(I$10=$F391,$D391-SUM($G391:G391),0))</f>
        <v>0</v>
      </c>
      <c r="J391" s="10">
        <f>IF(AND($F391&gt;J$10,$E391&gt;0),$D391/$E391,IF(J$10=$F391,$D391-SUM($G391:I391),0))</f>
        <v>0</v>
      </c>
      <c r="K391" s="10">
        <f>IF(AND($F391&gt;K$10,$E391&gt;0),$D391/$E391,IF(K$10=$F391,$D391-SUM($G391:J391),0))</f>
        <v>0</v>
      </c>
      <c r="L391" s="10">
        <f>IF(AND($F391&gt;L$10,$E391&gt;0),$D391/$E391,IF(L$10=$F391,$D391-SUM($G391:K391),0))</f>
        <v>0</v>
      </c>
      <c r="M391" s="10">
        <f>IF(AND($F391&gt;M$10,$E391&gt;0),$D391/$E391,IF(M$10=$F391,$D391-SUM($G391:L391),0))</f>
        <v>0</v>
      </c>
      <c r="N391" s="2"/>
      <c r="O391" s="10">
        <f>I391*PRODUCT($O$17:O$17)</f>
        <v>0</v>
      </c>
      <c r="P391" s="10">
        <f>J391*PRODUCT($O$17:P$17)</f>
        <v>0</v>
      </c>
      <c r="Q391" s="10">
        <f>K391*PRODUCT($O$17:Q$17)</f>
        <v>0</v>
      </c>
      <c r="R391" s="10">
        <f>L391*PRODUCT($O$17:R$17)</f>
        <v>0</v>
      </c>
      <c r="S391" s="10">
        <f>M391*PRODUCT($O$17:S$17)</f>
        <v>0</v>
      </c>
      <c r="T391" s="2"/>
      <c r="U391" s="10">
        <f t="shared" si="34"/>
        <v>7.4424523204018352E-13</v>
      </c>
      <c r="V391" s="10">
        <f t="shared" si="38"/>
        <v>7.5094343912854515E-13</v>
      </c>
      <c r="W391" s="10">
        <f t="shared" si="38"/>
        <v>7.5770193008070195E-13</v>
      </c>
      <c r="X391" s="10">
        <f t="shared" si="38"/>
        <v>7.6452124745142823E-13</v>
      </c>
      <c r="Y391" s="10">
        <f t="shared" si="38"/>
        <v>7.7140193867849098E-13</v>
      </c>
    </row>
    <row r="392" spans="1:25" s="5" customFormat="1" x14ac:dyDescent="0.2">
      <c r="A392" s="2"/>
      <c r="B392" s="29">
        <f>'3) Input geactiveerde inflatie'!B379</f>
        <v>367</v>
      </c>
      <c r="C392" s="29">
        <f>'3) Input geactiveerde inflatie'!D379</f>
        <v>620737.20183576597</v>
      </c>
      <c r="D392" s="10">
        <f t="shared" si="35"/>
        <v>310368.60091788298</v>
      </c>
      <c r="E392" s="39">
        <f>'3) Input geactiveerde inflatie'!E379</f>
        <v>30.5</v>
      </c>
      <c r="F392" s="51">
        <f>'3) Input geactiveerde inflatie'!F379</f>
        <v>2052</v>
      </c>
      <c r="G392" s="2"/>
      <c r="H392" s="53"/>
      <c r="I392" s="10">
        <f>IF(AND($F392&gt;I$10,$E392&gt;0),$D392/$E392,IF(I$10=$F392,$D392-SUM($G392:G392),0))</f>
        <v>10176.019702225673</v>
      </c>
      <c r="J392" s="10">
        <f>IF(AND($F392&gt;J$10,$E392&gt;0),$D392/$E392,IF(J$10=$F392,$D392-SUM($G392:I392),0))</f>
        <v>10176.019702225673</v>
      </c>
      <c r="K392" s="10">
        <f>IF(AND($F392&gt;K$10,$E392&gt;0),$D392/$E392,IF(K$10=$F392,$D392-SUM($G392:J392),0))</f>
        <v>10176.019702225673</v>
      </c>
      <c r="L392" s="10">
        <f>IF(AND($F392&gt;L$10,$E392&gt;0),$D392/$E392,IF(L$10=$F392,$D392-SUM($G392:K392),0))</f>
        <v>10176.019702225673</v>
      </c>
      <c r="M392" s="10">
        <f>IF(AND($F392&gt;M$10,$E392&gt;0),$D392/$E392,IF(M$10=$F392,$D392-SUM($G392:L392),0))</f>
        <v>10176.019702225673</v>
      </c>
      <c r="N392" s="2"/>
      <c r="O392" s="10">
        <f>I392*PRODUCT($O$17:O$17)</f>
        <v>10267.603879545703</v>
      </c>
      <c r="P392" s="10">
        <f>J392*PRODUCT($O$17:P$17)</f>
        <v>10360.012314461614</v>
      </c>
      <c r="Q392" s="10">
        <f>K392*PRODUCT($O$17:Q$17)</f>
        <v>10453.252425291765</v>
      </c>
      <c r="R392" s="10">
        <f>L392*PRODUCT($O$17:R$17)</f>
        <v>10547.331697119389</v>
      </c>
      <c r="S392" s="10">
        <f>M392*PRODUCT($O$17:S$17)</f>
        <v>10642.257682393463</v>
      </c>
      <c r="T392" s="2"/>
      <c r="U392" s="10">
        <f t="shared" si="34"/>
        <v>302894.31444659817</v>
      </c>
      <c r="V392" s="10">
        <f t="shared" si="38"/>
        <v>295260.35096215591</v>
      </c>
      <c r="W392" s="10">
        <f t="shared" si="38"/>
        <v>287464.44169552351</v>
      </c>
      <c r="X392" s="10">
        <f t="shared" si="38"/>
        <v>279504.28997366381</v>
      </c>
      <c r="Y392" s="10">
        <f t="shared" si="38"/>
        <v>271377.57090103329</v>
      </c>
    </row>
    <row r="393" spans="1:25" s="5" customFormat="1" x14ac:dyDescent="0.2">
      <c r="A393" s="2"/>
      <c r="B393" s="29">
        <f>'3) Input geactiveerde inflatie'!B380</f>
        <v>368</v>
      </c>
      <c r="C393" s="29">
        <f>'3) Input geactiveerde inflatie'!D380</f>
        <v>353230.68438203586</v>
      </c>
      <c r="D393" s="10">
        <f t="shared" si="35"/>
        <v>176615.34219101793</v>
      </c>
      <c r="E393" s="39">
        <f>'3) Input geactiveerde inflatie'!E380</f>
        <v>20.5</v>
      </c>
      <c r="F393" s="51">
        <f>'3) Input geactiveerde inflatie'!F380</f>
        <v>2042</v>
      </c>
      <c r="G393" s="2"/>
      <c r="H393" s="53"/>
      <c r="I393" s="10">
        <f>IF(AND($F393&gt;I$10,$E393&gt;0),$D393/$E393,IF(I$10=$F393,$D393-SUM($G393:G393),0))</f>
        <v>8615.3825459033142</v>
      </c>
      <c r="J393" s="10">
        <f>IF(AND($F393&gt;J$10,$E393&gt;0),$D393/$E393,IF(J$10=$F393,$D393-SUM($G393:I393),0))</f>
        <v>8615.3825459033142</v>
      </c>
      <c r="K393" s="10">
        <f>IF(AND($F393&gt;K$10,$E393&gt;0),$D393/$E393,IF(K$10=$F393,$D393-SUM($G393:J393),0))</f>
        <v>8615.3825459033142</v>
      </c>
      <c r="L393" s="10">
        <f>IF(AND($F393&gt;L$10,$E393&gt;0),$D393/$E393,IF(L$10=$F393,$D393-SUM($G393:K393),0))</f>
        <v>8615.3825459033142</v>
      </c>
      <c r="M393" s="10">
        <f>IF(AND($F393&gt;M$10,$E393&gt;0),$D393/$E393,IF(M$10=$F393,$D393-SUM($G393:L393),0))</f>
        <v>8615.3825459033142</v>
      </c>
      <c r="N393" s="2"/>
      <c r="O393" s="10">
        <f>I393*PRODUCT($O$17:O$17)</f>
        <v>8692.9209888164423</v>
      </c>
      <c r="P393" s="10">
        <f>J393*PRODUCT($O$17:P$17)</f>
        <v>8771.1572777157908</v>
      </c>
      <c r="Q393" s="10">
        <f>K393*PRODUCT($O$17:Q$17)</f>
        <v>8850.0976932152316</v>
      </c>
      <c r="R393" s="10">
        <f>L393*PRODUCT($O$17:R$17)</f>
        <v>8929.7485724541657</v>
      </c>
      <c r="S393" s="10">
        <f>M393*PRODUCT($O$17:S$17)</f>
        <v>9010.1163096062537</v>
      </c>
      <c r="T393" s="2"/>
      <c r="U393" s="10">
        <f t="shared" si="34"/>
        <v>169511.95928192063</v>
      </c>
      <c r="V393" s="10">
        <f t="shared" si="38"/>
        <v>162266.40963774209</v>
      </c>
      <c r="W393" s="10">
        <f t="shared" si="38"/>
        <v>154876.70963126651</v>
      </c>
      <c r="X393" s="10">
        <f t="shared" si="38"/>
        <v>147340.85144549372</v>
      </c>
      <c r="Y393" s="10">
        <f t="shared" si="38"/>
        <v>139656.80279889688</v>
      </c>
    </row>
    <row r="394" spans="1:25" s="5" customFormat="1" x14ac:dyDescent="0.2">
      <c r="A394" s="2"/>
      <c r="B394" s="29">
        <f>'3) Input geactiveerde inflatie'!B381</f>
        <v>369</v>
      </c>
      <c r="C394" s="29">
        <f>'3) Input geactiveerde inflatie'!D381</f>
        <v>2131.0675723730965</v>
      </c>
      <c r="D394" s="10">
        <f t="shared" si="35"/>
        <v>1065.5337861865482</v>
      </c>
      <c r="E394" s="39">
        <f>'3) Input geactiveerde inflatie'!E381</f>
        <v>10.5</v>
      </c>
      <c r="F394" s="51">
        <f>'3) Input geactiveerde inflatie'!F381</f>
        <v>2032</v>
      </c>
      <c r="G394" s="2"/>
      <c r="H394" s="53"/>
      <c r="I394" s="10">
        <f>IF(AND($F394&gt;I$10,$E394&gt;0),$D394/$E394,IF(I$10=$F394,$D394-SUM($G394:G394),0))</f>
        <v>101.47940820824269</v>
      </c>
      <c r="J394" s="10">
        <f>IF(AND($F394&gt;J$10,$E394&gt;0),$D394/$E394,IF(J$10=$F394,$D394-SUM($G394:I394),0))</f>
        <v>101.47940820824269</v>
      </c>
      <c r="K394" s="10">
        <f>IF(AND($F394&gt;K$10,$E394&gt;0),$D394/$E394,IF(K$10=$F394,$D394-SUM($G394:J394),0))</f>
        <v>101.47940820824269</v>
      </c>
      <c r="L394" s="10">
        <f>IF(AND($F394&gt;L$10,$E394&gt;0),$D394/$E394,IF(L$10=$F394,$D394-SUM($G394:K394),0))</f>
        <v>101.47940820824269</v>
      </c>
      <c r="M394" s="10">
        <f>IF(AND($F394&gt;M$10,$E394&gt;0),$D394/$E394,IF(M$10=$F394,$D394-SUM($G394:L394),0))</f>
        <v>101.47940820824269</v>
      </c>
      <c r="N394" s="2"/>
      <c r="O394" s="10">
        <f>I394*PRODUCT($O$17:O$17)</f>
        <v>102.39272288211686</v>
      </c>
      <c r="P394" s="10">
        <f>J394*PRODUCT($O$17:P$17)</f>
        <v>103.31425738805591</v>
      </c>
      <c r="Q394" s="10">
        <f>K394*PRODUCT($O$17:Q$17)</f>
        <v>104.24408570454838</v>
      </c>
      <c r="R394" s="10">
        <f>L394*PRODUCT($O$17:R$17)</f>
        <v>105.18228247588931</v>
      </c>
      <c r="S394" s="10">
        <f>M394*PRODUCT($O$17:S$17)</f>
        <v>106.1289230181723</v>
      </c>
      <c r="T394" s="2"/>
      <c r="U394" s="10">
        <f t="shared" si="34"/>
        <v>972.73086738011011</v>
      </c>
      <c r="V394" s="10">
        <f t="shared" si="38"/>
        <v>878.1711877984751</v>
      </c>
      <c r="W394" s="10">
        <f t="shared" si="38"/>
        <v>781.83064278411291</v>
      </c>
      <c r="X394" s="10">
        <f t="shared" si="38"/>
        <v>683.68483609328052</v>
      </c>
      <c r="Y394" s="10">
        <f t="shared" si="38"/>
        <v>583.70907659994771</v>
      </c>
    </row>
    <row r="395" spans="1:25" s="5" customFormat="1" x14ac:dyDescent="0.2">
      <c r="A395" s="2"/>
      <c r="B395" s="29">
        <f>'3) Input geactiveerde inflatie'!B382</f>
        <v>370</v>
      </c>
      <c r="C395" s="29">
        <f>'3) Input geactiveerde inflatie'!D382</f>
        <v>790.26256580687004</v>
      </c>
      <c r="D395" s="10">
        <f t="shared" si="35"/>
        <v>395.13128290343502</v>
      </c>
      <c r="E395" s="39">
        <f>'3) Input geactiveerde inflatie'!E382</f>
        <v>5.5</v>
      </c>
      <c r="F395" s="51">
        <f>'3) Input geactiveerde inflatie'!F382</f>
        <v>2027</v>
      </c>
      <c r="G395" s="2"/>
      <c r="H395" s="53"/>
      <c r="I395" s="10">
        <f>IF(AND($F395&gt;I$10,$E395&gt;0),$D395/$E395,IF(I$10=$F395,$D395-SUM($G395:G395),0))</f>
        <v>71.842051436988186</v>
      </c>
      <c r="J395" s="10">
        <f>IF(AND($F395&gt;J$10,$E395&gt;0),$D395/$E395,IF(J$10=$F395,$D395-SUM($G395:I395),0))</f>
        <v>71.842051436988186</v>
      </c>
      <c r="K395" s="10">
        <f>IF(AND($F395&gt;K$10,$E395&gt;0),$D395/$E395,IF(K$10=$F395,$D395-SUM($G395:J395),0))</f>
        <v>71.842051436988186</v>
      </c>
      <c r="L395" s="10">
        <f>IF(AND($F395&gt;L$10,$E395&gt;0),$D395/$E395,IF(L$10=$F395,$D395-SUM($G395:K395),0))</f>
        <v>71.842051436988186</v>
      </c>
      <c r="M395" s="10">
        <f>IF(AND($F395&gt;M$10,$E395&gt;0),$D395/$E395,IF(M$10=$F395,$D395-SUM($G395:L395),0))</f>
        <v>71.842051436988186</v>
      </c>
      <c r="N395" s="2"/>
      <c r="O395" s="10">
        <f>I395*PRODUCT($O$17:O$17)</f>
        <v>72.488629899921065</v>
      </c>
      <c r="P395" s="10">
        <f>J395*PRODUCT($O$17:P$17)</f>
        <v>73.141027569020352</v>
      </c>
      <c r="Q395" s="10">
        <f>K395*PRODUCT($O$17:Q$17)</f>
        <v>73.799296817141524</v>
      </c>
      <c r="R395" s="10">
        <f>L395*PRODUCT($O$17:R$17)</f>
        <v>74.463490488495793</v>
      </c>
      <c r="S395" s="10">
        <f>M395*PRODUCT($O$17:S$17)</f>
        <v>75.133661902892243</v>
      </c>
      <c r="T395" s="2"/>
      <c r="U395" s="10">
        <f t="shared" si="34"/>
        <v>326.1988345496448</v>
      </c>
      <c r="V395" s="10">
        <f t="shared" ref="V395:Y410" si="39">U395*P$17-P395</f>
        <v>255.99359649157122</v>
      </c>
      <c r="W395" s="10">
        <f t="shared" si="39"/>
        <v>184.4982420428538</v>
      </c>
      <c r="X395" s="10">
        <f t="shared" si="39"/>
        <v>111.69523573274368</v>
      </c>
      <c r="Y395" s="10">
        <f t="shared" si="39"/>
        <v>37.566830951446121</v>
      </c>
    </row>
    <row r="396" spans="1:25" s="5" customFormat="1" x14ac:dyDescent="0.2">
      <c r="A396" s="2"/>
      <c r="B396" s="29">
        <f>'3) Input geactiveerde inflatie'!B383</f>
        <v>371</v>
      </c>
      <c r="C396" s="29">
        <f>'3) Input geactiveerde inflatie'!D383</f>
        <v>1.0116445644387463E-12</v>
      </c>
      <c r="D396" s="10">
        <f t="shared" si="35"/>
        <v>5.0582228221937315E-13</v>
      </c>
      <c r="E396" s="39">
        <f>'3) Input geactiveerde inflatie'!E383</f>
        <v>0</v>
      </c>
      <c r="F396" s="51">
        <f>'3) Input geactiveerde inflatie'!F383</f>
        <v>2012</v>
      </c>
      <c r="G396" s="2"/>
      <c r="H396" s="53"/>
      <c r="I396" s="10">
        <f>IF(AND($F396&gt;I$10,$E396&gt;0),$D396/$E396,IF(I$10=$F396,$D396-SUM($G396:G396),0))</f>
        <v>0</v>
      </c>
      <c r="J396" s="10">
        <f>IF(AND($F396&gt;J$10,$E396&gt;0),$D396/$E396,IF(J$10=$F396,$D396-SUM($G396:I396),0))</f>
        <v>0</v>
      </c>
      <c r="K396" s="10">
        <f>IF(AND($F396&gt;K$10,$E396&gt;0),$D396/$E396,IF(K$10=$F396,$D396-SUM($G396:J396),0))</f>
        <v>0</v>
      </c>
      <c r="L396" s="10">
        <f>IF(AND($F396&gt;L$10,$E396&gt;0),$D396/$E396,IF(L$10=$F396,$D396-SUM($G396:K396),0))</f>
        <v>0</v>
      </c>
      <c r="M396" s="10">
        <f>IF(AND($F396&gt;M$10,$E396&gt;0),$D396/$E396,IF(M$10=$F396,$D396-SUM($G396:L396),0))</f>
        <v>0</v>
      </c>
      <c r="N396" s="2"/>
      <c r="O396" s="10">
        <f>I396*PRODUCT($O$17:O$17)</f>
        <v>0</v>
      </c>
      <c r="P396" s="10">
        <f>J396*PRODUCT($O$17:P$17)</f>
        <v>0</v>
      </c>
      <c r="Q396" s="10">
        <f>K396*PRODUCT($O$17:Q$17)</f>
        <v>0</v>
      </c>
      <c r="R396" s="10">
        <f>L396*PRODUCT($O$17:R$17)</f>
        <v>0</v>
      </c>
      <c r="S396" s="10">
        <f>M396*PRODUCT($O$17:S$17)</f>
        <v>0</v>
      </c>
      <c r="T396" s="2"/>
      <c r="U396" s="10">
        <f t="shared" si="34"/>
        <v>5.1037468275934749E-13</v>
      </c>
      <c r="V396" s="10">
        <f t="shared" si="39"/>
        <v>5.1496805490418155E-13</v>
      </c>
      <c r="W396" s="10">
        <f t="shared" si="39"/>
        <v>5.1960276739831914E-13</v>
      </c>
      <c r="X396" s="10">
        <f t="shared" si="39"/>
        <v>5.2427919230490396E-13</v>
      </c>
      <c r="Y396" s="10">
        <f t="shared" si="39"/>
        <v>5.2899770503564803E-13</v>
      </c>
    </row>
    <row r="397" spans="1:25" s="5" customFormat="1" x14ac:dyDescent="0.2">
      <c r="A397" s="2"/>
      <c r="B397" s="29">
        <f>'3) Input geactiveerde inflatie'!B384</f>
        <v>372</v>
      </c>
      <c r="C397" s="29">
        <f>'3) Input geactiveerde inflatie'!D384</f>
        <v>205997.07867703657</v>
      </c>
      <c r="D397" s="10">
        <f t="shared" si="35"/>
        <v>102998.53933851828</v>
      </c>
      <c r="E397" s="39">
        <f>'3) Input geactiveerde inflatie'!E384</f>
        <v>31.5</v>
      </c>
      <c r="F397" s="51">
        <f>'3) Input geactiveerde inflatie'!F384</f>
        <v>2053</v>
      </c>
      <c r="G397" s="2"/>
      <c r="H397" s="53"/>
      <c r="I397" s="10">
        <f>IF(AND($F397&gt;I$10,$E397&gt;0),$D397/$E397,IF(I$10=$F397,$D397-SUM($G397:G397),0))</f>
        <v>3269.7948996355012</v>
      </c>
      <c r="J397" s="10">
        <f>IF(AND($F397&gt;J$10,$E397&gt;0),$D397/$E397,IF(J$10=$F397,$D397-SUM($G397:I397),0))</f>
        <v>3269.7948996355012</v>
      </c>
      <c r="K397" s="10">
        <f>IF(AND($F397&gt;K$10,$E397&gt;0),$D397/$E397,IF(K$10=$F397,$D397-SUM($G397:J397),0))</f>
        <v>3269.7948996355012</v>
      </c>
      <c r="L397" s="10">
        <f>IF(AND($F397&gt;L$10,$E397&gt;0),$D397/$E397,IF(L$10=$F397,$D397-SUM($G397:K397),0))</f>
        <v>3269.7948996355012</v>
      </c>
      <c r="M397" s="10">
        <f>IF(AND($F397&gt;M$10,$E397&gt;0),$D397/$E397,IF(M$10=$F397,$D397-SUM($G397:L397),0))</f>
        <v>3269.7948996355012</v>
      </c>
      <c r="N397" s="2"/>
      <c r="O397" s="10">
        <f>I397*PRODUCT($O$17:O$17)</f>
        <v>3299.2230537322203</v>
      </c>
      <c r="P397" s="10">
        <f>J397*PRODUCT($O$17:P$17)</f>
        <v>3328.9160612158103</v>
      </c>
      <c r="Q397" s="10">
        <f>K397*PRODUCT($O$17:Q$17)</f>
        <v>3358.8763057667516</v>
      </c>
      <c r="R397" s="10">
        <f>L397*PRODUCT($O$17:R$17)</f>
        <v>3389.1061925186518</v>
      </c>
      <c r="S397" s="10">
        <f>M397*PRODUCT($O$17:S$17)</f>
        <v>3419.6081482513196</v>
      </c>
      <c r="T397" s="2"/>
      <c r="U397" s="10">
        <f t="shared" si="34"/>
        <v>100626.30313883272</v>
      </c>
      <c r="V397" s="10">
        <f t="shared" si="39"/>
        <v>98203.023805866396</v>
      </c>
      <c r="W397" s="10">
        <f t="shared" si="39"/>
        <v>95727.974714352429</v>
      </c>
      <c r="X397" s="10">
        <f t="shared" si="39"/>
        <v>93200.420294262934</v>
      </c>
      <c r="Y397" s="10">
        <f t="shared" si="39"/>
        <v>90619.615928659972</v>
      </c>
    </row>
    <row r="398" spans="1:25" s="5" customFormat="1" x14ac:dyDescent="0.2">
      <c r="A398" s="2"/>
      <c r="B398" s="29">
        <f>'3) Input geactiveerde inflatie'!B385</f>
        <v>373</v>
      </c>
      <c r="C398" s="29">
        <f>'3) Input geactiveerde inflatie'!D385</f>
        <v>62404.149468407617</v>
      </c>
      <c r="D398" s="10">
        <f t="shared" si="35"/>
        <v>31202.074734203808</v>
      </c>
      <c r="E398" s="39">
        <f>'3) Input geactiveerde inflatie'!E385</f>
        <v>21.5</v>
      </c>
      <c r="F398" s="51">
        <f>'3) Input geactiveerde inflatie'!F385</f>
        <v>2043</v>
      </c>
      <c r="G398" s="2"/>
      <c r="H398" s="53"/>
      <c r="I398" s="10">
        <f>IF(AND($F398&gt;I$10,$E398&gt;0),$D398/$E398,IF(I$10=$F398,$D398-SUM($G398:G398),0))</f>
        <v>1451.2592899629678</v>
      </c>
      <c r="J398" s="10">
        <f>IF(AND($F398&gt;J$10,$E398&gt;0),$D398/$E398,IF(J$10=$F398,$D398-SUM($G398:I398),0))</f>
        <v>1451.2592899629678</v>
      </c>
      <c r="K398" s="10">
        <f>IF(AND($F398&gt;K$10,$E398&gt;0),$D398/$E398,IF(K$10=$F398,$D398-SUM($G398:J398),0))</f>
        <v>1451.2592899629678</v>
      </c>
      <c r="L398" s="10">
        <f>IF(AND($F398&gt;L$10,$E398&gt;0),$D398/$E398,IF(L$10=$F398,$D398-SUM($G398:K398),0))</f>
        <v>1451.2592899629678</v>
      </c>
      <c r="M398" s="10">
        <f>IF(AND($F398&gt;M$10,$E398&gt;0),$D398/$E398,IF(M$10=$F398,$D398-SUM($G398:L398),0))</f>
        <v>1451.2592899629678</v>
      </c>
      <c r="N398" s="2"/>
      <c r="O398" s="10">
        <f>I398*PRODUCT($O$17:O$17)</f>
        <v>1464.3206235726343</v>
      </c>
      <c r="P398" s="10">
        <f>J398*PRODUCT($O$17:P$17)</f>
        <v>1477.4995091847879</v>
      </c>
      <c r="Q398" s="10">
        <f>K398*PRODUCT($O$17:Q$17)</f>
        <v>1490.7970047674507</v>
      </c>
      <c r="R398" s="10">
        <f>L398*PRODUCT($O$17:R$17)</f>
        <v>1504.2141778103576</v>
      </c>
      <c r="S398" s="10">
        <f>M398*PRODUCT($O$17:S$17)</f>
        <v>1517.7521054106508</v>
      </c>
      <c r="T398" s="2"/>
      <c r="U398" s="10">
        <f t="shared" si="34"/>
        <v>30018.572783239004</v>
      </c>
      <c r="V398" s="10">
        <f t="shared" si="39"/>
        <v>28811.240429103364</v>
      </c>
      <c r="W398" s="10">
        <f t="shared" si="39"/>
        <v>27579.744588197842</v>
      </c>
      <c r="X398" s="10">
        <f t="shared" si="39"/>
        <v>26323.748111681263</v>
      </c>
      <c r="Y398" s="10">
        <f t="shared" si="39"/>
        <v>25042.909739275739</v>
      </c>
    </row>
    <row r="399" spans="1:25" s="5" customFormat="1" x14ac:dyDescent="0.2">
      <c r="A399" s="2"/>
      <c r="B399" s="29">
        <f>'3) Input geactiveerde inflatie'!B386</f>
        <v>374</v>
      </c>
      <c r="C399" s="29">
        <f>'3) Input geactiveerde inflatie'!D386</f>
        <v>492.42168252046099</v>
      </c>
      <c r="D399" s="10">
        <f t="shared" si="35"/>
        <v>246.2108412602305</v>
      </c>
      <c r="E399" s="39">
        <f>'3) Input geactiveerde inflatie'!E386</f>
        <v>11.5</v>
      </c>
      <c r="F399" s="51">
        <f>'3) Input geactiveerde inflatie'!F386</f>
        <v>2033</v>
      </c>
      <c r="G399" s="2"/>
      <c r="H399" s="53"/>
      <c r="I399" s="10">
        <f>IF(AND($F399&gt;I$10,$E399&gt;0),$D399/$E399,IF(I$10=$F399,$D399-SUM($G399:G399),0))</f>
        <v>21.409638370454825</v>
      </c>
      <c r="J399" s="10">
        <f>IF(AND($F399&gt;J$10,$E399&gt;0),$D399/$E399,IF(J$10=$F399,$D399-SUM($G399:I399),0))</f>
        <v>21.409638370454825</v>
      </c>
      <c r="K399" s="10">
        <f>IF(AND($F399&gt;K$10,$E399&gt;0),$D399/$E399,IF(K$10=$F399,$D399-SUM($G399:J399),0))</f>
        <v>21.409638370454825</v>
      </c>
      <c r="L399" s="10">
        <f>IF(AND($F399&gt;L$10,$E399&gt;0),$D399/$E399,IF(L$10=$F399,$D399-SUM($G399:K399),0))</f>
        <v>21.409638370454825</v>
      </c>
      <c r="M399" s="10">
        <f>IF(AND($F399&gt;M$10,$E399&gt;0),$D399/$E399,IF(M$10=$F399,$D399-SUM($G399:L399),0))</f>
        <v>21.409638370454825</v>
      </c>
      <c r="N399" s="2"/>
      <c r="O399" s="10">
        <f>I399*PRODUCT($O$17:O$17)</f>
        <v>21.602325115788915</v>
      </c>
      <c r="P399" s="10">
        <f>J399*PRODUCT($O$17:P$17)</f>
        <v>21.796746041831014</v>
      </c>
      <c r="Q399" s="10">
        <f>K399*PRODUCT($O$17:Q$17)</f>
        <v>21.992916756207489</v>
      </c>
      <c r="R399" s="10">
        <f>L399*PRODUCT($O$17:R$17)</f>
        <v>22.190853007013352</v>
      </c>
      <c r="S399" s="10">
        <f>M399*PRODUCT($O$17:S$17)</f>
        <v>22.390570684076472</v>
      </c>
      <c r="T399" s="2"/>
      <c r="U399" s="10">
        <f t="shared" si="34"/>
        <v>226.82441371578363</v>
      </c>
      <c r="V399" s="10">
        <f t="shared" si="39"/>
        <v>207.06908739739464</v>
      </c>
      <c r="W399" s="10">
        <f t="shared" si="39"/>
        <v>186.93979242776371</v>
      </c>
      <c r="X399" s="10">
        <f t="shared" si="39"/>
        <v>166.4313975526002</v>
      </c>
      <c r="Y399" s="10">
        <f t="shared" si="39"/>
        <v>145.53870944649711</v>
      </c>
    </row>
    <row r="400" spans="1:25" s="5" customFormat="1" x14ac:dyDescent="0.2">
      <c r="A400" s="2"/>
      <c r="B400" s="29">
        <f>'3) Input geactiveerde inflatie'!B387</f>
        <v>375</v>
      </c>
      <c r="C400" s="29">
        <f>'3) Input geactiveerde inflatie'!D387</f>
        <v>1939.5736515948647</v>
      </c>
      <c r="D400" s="10">
        <f t="shared" si="35"/>
        <v>969.78682579743236</v>
      </c>
      <c r="E400" s="39">
        <f>'3) Input geactiveerde inflatie'!E387</f>
        <v>6.5</v>
      </c>
      <c r="F400" s="51">
        <f>'3) Input geactiveerde inflatie'!F387</f>
        <v>2028</v>
      </c>
      <c r="G400" s="2"/>
      <c r="H400" s="53"/>
      <c r="I400" s="10">
        <f>IF(AND($F400&gt;I$10,$E400&gt;0),$D400/$E400,IF(I$10=$F400,$D400-SUM($G400:G400),0))</f>
        <v>149.19797319960497</v>
      </c>
      <c r="J400" s="10">
        <f>IF(AND($F400&gt;J$10,$E400&gt;0),$D400/$E400,IF(J$10=$F400,$D400-SUM($G400:I400),0))</f>
        <v>149.19797319960497</v>
      </c>
      <c r="K400" s="10">
        <f>IF(AND($F400&gt;K$10,$E400&gt;0),$D400/$E400,IF(K$10=$F400,$D400-SUM($G400:J400),0))</f>
        <v>149.19797319960497</v>
      </c>
      <c r="L400" s="10">
        <f>IF(AND($F400&gt;L$10,$E400&gt;0),$D400/$E400,IF(L$10=$F400,$D400-SUM($G400:K400),0))</f>
        <v>149.19797319960497</v>
      </c>
      <c r="M400" s="10">
        <f>IF(AND($F400&gt;M$10,$E400&gt;0),$D400/$E400,IF(M$10=$F400,$D400-SUM($G400:L400),0))</f>
        <v>149.19797319960497</v>
      </c>
      <c r="N400" s="2"/>
      <c r="O400" s="10">
        <f>I400*PRODUCT($O$17:O$17)</f>
        <v>150.54075495840141</v>
      </c>
      <c r="P400" s="10">
        <f>J400*PRODUCT($O$17:P$17)</f>
        <v>151.895621753027</v>
      </c>
      <c r="Q400" s="10">
        <f>K400*PRODUCT($O$17:Q$17)</f>
        <v>153.26268234880422</v>
      </c>
      <c r="R400" s="10">
        <f>L400*PRODUCT($O$17:R$17)</f>
        <v>154.64204648994343</v>
      </c>
      <c r="S400" s="10">
        <f>M400*PRODUCT($O$17:S$17)</f>
        <v>156.03382490835293</v>
      </c>
      <c r="T400" s="2"/>
      <c r="U400" s="10">
        <f t="shared" si="34"/>
        <v>827.97415227120769</v>
      </c>
      <c r="V400" s="10">
        <f t="shared" si="39"/>
        <v>683.53029788862136</v>
      </c>
      <c r="W400" s="10">
        <f t="shared" si="39"/>
        <v>536.41938822081465</v>
      </c>
      <c r="X400" s="10">
        <f t="shared" si="39"/>
        <v>386.60511622485848</v>
      </c>
      <c r="Y400" s="10">
        <f t="shared" si="39"/>
        <v>234.05073736252922</v>
      </c>
    </row>
    <row r="401" spans="1:25" s="5" customFormat="1" x14ac:dyDescent="0.2">
      <c r="A401" s="2"/>
      <c r="B401" s="29">
        <f>'3) Input geactiveerde inflatie'!B388</f>
        <v>376</v>
      </c>
      <c r="C401" s="29">
        <f>'3) Input geactiveerde inflatie'!D388</f>
        <v>4.2024239585845127E-12</v>
      </c>
      <c r="D401" s="10">
        <f t="shared" si="35"/>
        <v>2.1012119792922564E-12</v>
      </c>
      <c r="E401" s="39">
        <f>'3) Input geactiveerde inflatie'!E388</f>
        <v>0</v>
      </c>
      <c r="F401" s="51">
        <f>'3) Input geactiveerde inflatie'!F388</f>
        <v>2013</v>
      </c>
      <c r="G401" s="2"/>
      <c r="H401" s="53"/>
      <c r="I401" s="10">
        <f>IF(AND($F401&gt;I$10,$E401&gt;0),$D401/$E401,IF(I$10=$F401,$D401-SUM($G401:G401),0))</f>
        <v>0</v>
      </c>
      <c r="J401" s="10">
        <f>IF(AND($F401&gt;J$10,$E401&gt;0),$D401/$E401,IF(J$10=$F401,$D401-SUM($G401:I401),0))</f>
        <v>0</v>
      </c>
      <c r="K401" s="10">
        <f>IF(AND($F401&gt;K$10,$E401&gt;0),$D401/$E401,IF(K$10=$F401,$D401-SUM($G401:J401),0))</f>
        <v>0</v>
      </c>
      <c r="L401" s="10">
        <f>IF(AND($F401&gt;L$10,$E401&gt;0),$D401/$E401,IF(L$10=$F401,$D401-SUM($G401:K401),0))</f>
        <v>0</v>
      </c>
      <c r="M401" s="10">
        <f>IF(AND($F401&gt;M$10,$E401&gt;0),$D401/$E401,IF(M$10=$F401,$D401-SUM($G401:L401),0))</f>
        <v>0</v>
      </c>
      <c r="N401" s="2"/>
      <c r="O401" s="10">
        <f>I401*PRODUCT($O$17:O$17)</f>
        <v>0</v>
      </c>
      <c r="P401" s="10">
        <f>J401*PRODUCT($O$17:P$17)</f>
        <v>0</v>
      </c>
      <c r="Q401" s="10">
        <f>K401*PRODUCT($O$17:Q$17)</f>
        <v>0</v>
      </c>
      <c r="R401" s="10">
        <f>L401*PRODUCT($O$17:R$17)</f>
        <v>0</v>
      </c>
      <c r="S401" s="10">
        <f>M401*PRODUCT($O$17:S$17)</f>
        <v>0</v>
      </c>
      <c r="T401" s="2"/>
      <c r="U401" s="10">
        <f t="shared" si="34"/>
        <v>2.1201228871058865E-12</v>
      </c>
      <c r="V401" s="10">
        <f t="shared" si="39"/>
        <v>2.1392039930898393E-12</v>
      </c>
      <c r="W401" s="10">
        <f t="shared" si="39"/>
        <v>2.1584568290276477E-12</v>
      </c>
      <c r="X401" s="10">
        <f t="shared" si="39"/>
        <v>2.1778829404888965E-12</v>
      </c>
      <c r="Y401" s="10">
        <f t="shared" si="39"/>
        <v>2.1974838869532965E-12</v>
      </c>
    </row>
    <row r="402" spans="1:25" s="5" customFormat="1" x14ac:dyDescent="0.2">
      <c r="A402" s="2"/>
      <c r="B402" s="29">
        <f>'3) Input geactiveerde inflatie'!B389</f>
        <v>377</v>
      </c>
      <c r="C402" s="29">
        <f>'3) Input geactiveerde inflatie'!D389</f>
        <v>319886.37529829005</v>
      </c>
      <c r="D402" s="10">
        <f t="shared" si="35"/>
        <v>159943.18764914502</v>
      </c>
      <c r="E402" s="39">
        <f>'3) Input geactiveerde inflatie'!E389</f>
        <v>32.5</v>
      </c>
      <c r="F402" s="51">
        <f>'3) Input geactiveerde inflatie'!F389</f>
        <v>2054</v>
      </c>
      <c r="G402" s="2"/>
      <c r="H402" s="53"/>
      <c r="I402" s="10">
        <f>IF(AND($F402&gt;I$10,$E402&gt;0),$D402/$E402,IF(I$10=$F402,$D402-SUM($G402:G402),0))</f>
        <v>4921.3288507429243</v>
      </c>
      <c r="J402" s="10">
        <f>IF(AND($F402&gt;J$10,$E402&gt;0),$D402/$E402,IF(J$10=$F402,$D402-SUM($G402:I402),0))</f>
        <v>4921.3288507429243</v>
      </c>
      <c r="K402" s="10">
        <f>IF(AND($F402&gt;K$10,$E402&gt;0),$D402/$E402,IF(K$10=$F402,$D402-SUM($G402:J402),0))</f>
        <v>4921.3288507429243</v>
      </c>
      <c r="L402" s="10">
        <f>IF(AND($F402&gt;L$10,$E402&gt;0),$D402/$E402,IF(L$10=$F402,$D402-SUM($G402:K402),0))</f>
        <v>4921.3288507429243</v>
      </c>
      <c r="M402" s="10">
        <f>IF(AND($F402&gt;M$10,$E402&gt;0),$D402/$E402,IF(M$10=$F402,$D402-SUM($G402:L402),0))</f>
        <v>4921.3288507429243</v>
      </c>
      <c r="N402" s="2"/>
      <c r="O402" s="10">
        <f>I402*PRODUCT($O$17:O$17)</f>
        <v>4965.6208103996105</v>
      </c>
      <c r="P402" s="10">
        <f>J402*PRODUCT($O$17:P$17)</f>
        <v>5010.3113976932063</v>
      </c>
      <c r="Q402" s="10">
        <f>K402*PRODUCT($O$17:Q$17)</f>
        <v>5055.4042002724436</v>
      </c>
      <c r="R402" s="10">
        <f>L402*PRODUCT($O$17:R$17)</f>
        <v>5100.902838074895</v>
      </c>
      <c r="S402" s="10">
        <f>M402*PRODUCT($O$17:S$17)</f>
        <v>5146.8109636175686</v>
      </c>
      <c r="T402" s="2"/>
      <c r="U402" s="10">
        <f t="shared" si="34"/>
        <v>156417.05552758768</v>
      </c>
      <c r="V402" s="10">
        <f t="shared" si="39"/>
        <v>152814.49762964275</v>
      </c>
      <c r="W402" s="10">
        <f t="shared" si="39"/>
        <v>149134.42390803708</v>
      </c>
      <c r="X402" s="10">
        <f t="shared" si="39"/>
        <v>145375.73088513449</v>
      </c>
      <c r="Y402" s="10">
        <f t="shared" si="39"/>
        <v>141537.30149948309</v>
      </c>
    </row>
    <row r="403" spans="1:25" s="5" customFormat="1" x14ac:dyDescent="0.2">
      <c r="A403" s="2"/>
      <c r="B403" s="29">
        <f>'3) Input geactiveerde inflatie'!B390</f>
        <v>378</v>
      </c>
      <c r="C403" s="29">
        <f>'3) Input geactiveerde inflatie'!D390</f>
        <v>165579.82130002277</v>
      </c>
      <c r="D403" s="10">
        <f t="shared" si="35"/>
        <v>82789.910650011385</v>
      </c>
      <c r="E403" s="39">
        <f>'3) Input geactiveerde inflatie'!E390</f>
        <v>22.5</v>
      </c>
      <c r="F403" s="51">
        <f>'3) Input geactiveerde inflatie'!F390</f>
        <v>2044</v>
      </c>
      <c r="G403" s="2"/>
      <c r="H403" s="53"/>
      <c r="I403" s="10">
        <f>IF(AND($F403&gt;I$10,$E403&gt;0),$D403/$E403,IF(I$10=$F403,$D403-SUM($G403:G403),0))</f>
        <v>3679.5515844449505</v>
      </c>
      <c r="J403" s="10">
        <f>IF(AND($F403&gt;J$10,$E403&gt;0),$D403/$E403,IF(J$10=$F403,$D403-SUM($G403:I403),0))</f>
        <v>3679.5515844449505</v>
      </c>
      <c r="K403" s="10">
        <f>IF(AND($F403&gt;K$10,$E403&gt;0),$D403/$E403,IF(K$10=$F403,$D403-SUM($G403:J403),0))</f>
        <v>3679.5515844449505</v>
      </c>
      <c r="L403" s="10">
        <f>IF(AND($F403&gt;L$10,$E403&gt;0),$D403/$E403,IF(L$10=$F403,$D403-SUM($G403:K403),0))</f>
        <v>3679.5515844449505</v>
      </c>
      <c r="M403" s="10">
        <f>IF(AND($F403&gt;M$10,$E403&gt;0),$D403/$E403,IF(M$10=$F403,$D403-SUM($G403:L403),0))</f>
        <v>3679.5515844449505</v>
      </c>
      <c r="N403" s="2"/>
      <c r="O403" s="10">
        <f>I403*PRODUCT($O$17:O$17)</f>
        <v>3712.6675487049547</v>
      </c>
      <c r="P403" s="10">
        <f>J403*PRODUCT($O$17:P$17)</f>
        <v>3746.0815566432989</v>
      </c>
      <c r="Q403" s="10">
        <f>K403*PRODUCT($O$17:Q$17)</f>
        <v>3779.7962906530879</v>
      </c>
      <c r="R403" s="10">
        <f>L403*PRODUCT($O$17:R$17)</f>
        <v>3813.8144572689653</v>
      </c>
      <c r="S403" s="10">
        <f>M403*PRODUCT($O$17:S$17)</f>
        <v>3848.1387873843855</v>
      </c>
      <c r="T403" s="2"/>
      <c r="U403" s="10">
        <f t="shared" si="34"/>
        <v>79822.352297156525</v>
      </c>
      <c r="V403" s="10">
        <f t="shared" si="39"/>
        <v>76794.67191118763</v>
      </c>
      <c r="W403" s="10">
        <f t="shared" si="39"/>
        <v>73706.027667735223</v>
      </c>
      <c r="X403" s="10">
        <f t="shared" si="39"/>
        <v>70555.567459475875</v>
      </c>
      <c r="Y403" s="10">
        <f t="shared" si="39"/>
        <v>67342.428779226757</v>
      </c>
    </row>
    <row r="404" spans="1:25" s="5" customFormat="1" x14ac:dyDescent="0.2">
      <c r="A404" s="2"/>
      <c r="B404" s="29">
        <f>'3) Input geactiveerde inflatie'!B391</f>
        <v>379</v>
      </c>
      <c r="C404" s="29">
        <f>'3) Input geactiveerde inflatie'!D391</f>
        <v>26994.078765996383</v>
      </c>
      <c r="D404" s="10">
        <f t="shared" si="35"/>
        <v>13497.039382998191</v>
      </c>
      <c r="E404" s="39">
        <f>'3) Input geactiveerde inflatie'!E391</f>
        <v>12.5</v>
      </c>
      <c r="F404" s="51">
        <f>'3) Input geactiveerde inflatie'!F391</f>
        <v>2034</v>
      </c>
      <c r="G404" s="2"/>
      <c r="H404" s="53"/>
      <c r="I404" s="10">
        <f>IF(AND($F404&gt;I$10,$E404&gt;0),$D404/$E404,IF(I$10=$F404,$D404-SUM($G404:G404),0))</f>
        <v>1079.7631506398552</v>
      </c>
      <c r="J404" s="10">
        <f>IF(AND($F404&gt;J$10,$E404&gt;0),$D404/$E404,IF(J$10=$F404,$D404-SUM($G404:I404),0))</f>
        <v>1079.7631506398552</v>
      </c>
      <c r="K404" s="10">
        <f>IF(AND($F404&gt;K$10,$E404&gt;0),$D404/$E404,IF(K$10=$F404,$D404-SUM($G404:J404),0))</f>
        <v>1079.7631506398552</v>
      </c>
      <c r="L404" s="10">
        <f>IF(AND($F404&gt;L$10,$E404&gt;0),$D404/$E404,IF(L$10=$F404,$D404-SUM($G404:K404),0))</f>
        <v>1079.7631506398552</v>
      </c>
      <c r="M404" s="10">
        <f>IF(AND($F404&gt;M$10,$E404&gt;0),$D404/$E404,IF(M$10=$F404,$D404-SUM($G404:L404),0))</f>
        <v>1079.7631506398552</v>
      </c>
      <c r="N404" s="2"/>
      <c r="O404" s="10">
        <f>I404*PRODUCT($O$17:O$17)</f>
        <v>1089.4810189956138</v>
      </c>
      <c r="P404" s="10">
        <f>J404*PRODUCT($O$17:P$17)</f>
        <v>1099.2863481665743</v>
      </c>
      <c r="Q404" s="10">
        <f>K404*PRODUCT($O$17:Q$17)</f>
        <v>1109.1799253000731</v>
      </c>
      <c r="R404" s="10">
        <f>L404*PRODUCT($O$17:R$17)</f>
        <v>1119.1625446277737</v>
      </c>
      <c r="S404" s="10">
        <f>M404*PRODUCT($O$17:S$17)</f>
        <v>1129.2350075294235</v>
      </c>
      <c r="T404" s="2"/>
      <c r="U404" s="10">
        <f t="shared" si="34"/>
        <v>12529.03171844956</v>
      </c>
      <c r="V404" s="10">
        <f t="shared" si="39"/>
        <v>11542.506655749032</v>
      </c>
      <c r="W404" s="10">
        <f t="shared" si="39"/>
        <v>10537.209290350698</v>
      </c>
      <c r="X404" s="10">
        <f t="shared" si="39"/>
        <v>9512.8816293360796</v>
      </c>
      <c r="Y404" s="10">
        <f t="shared" si="39"/>
        <v>8469.2625564706796</v>
      </c>
    </row>
    <row r="405" spans="1:25" s="5" customFormat="1" x14ac:dyDescent="0.2">
      <c r="A405" s="2"/>
      <c r="B405" s="29">
        <f>'3) Input geactiveerde inflatie'!B392</f>
        <v>380</v>
      </c>
      <c r="C405" s="29">
        <f>'3) Input geactiveerde inflatie'!D392</f>
        <v>3016.2729829741202</v>
      </c>
      <c r="D405" s="10">
        <f t="shared" si="35"/>
        <v>1508.1364914870601</v>
      </c>
      <c r="E405" s="39">
        <f>'3) Input geactiveerde inflatie'!E392</f>
        <v>7.5</v>
      </c>
      <c r="F405" s="51">
        <f>'3) Input geactiveerde inflatie'!F392</f>
        <v>2029</v>
      </c>
      <c r="G405" s="2"/>
      <c r="H405" s="53"/>
      <c r="I405" s="10">
        <f>IF(AND($F405&gt;I$10,$E405&gt;0),$D405/$E405,IF(I$10=$F405,$D405-SUM($G405:G405),0))</f>
        <v>201.08486553160802</v>
      </c>
      <c r="J405" s="10">
        <f>IF(AND($F405&gt;J$10,$E405&gt;0),$D405/$E405,IF(J$10=$F405,$D405-SUM($G405:I405),0))</f>
        <v>201.08486553160802</v>
      </c>
      <c r="K405" s="10">
        <f>IF(AND($F405&gt;K$10,$E405&gt;0),$D405/$E405,IF(K$10=$F405,$D405-SUM($G405:J405),0))</f>
        <v>201.08486553160802</v>
      </c>
      <c r="L405" s="10">
        <f>IF(AND($F405&gt;L$10,$E405&gt;0),$D405/$E405,IF(L$10=$F405,$D405-SUM($G405:K405),0))</f>
        <v>201.08486553160802</v>
      </c>
      <c r="M405" s="10">
        <f>IF(AND($F405&gt;M$10,$E405&gt;0),$D405/$E405,IF(M$10=$F405,$D405-SUM($G405:L405),0))</f>
        <v>201.08486553160802</v>
      </c>
      <c r="N405" s="2"/>
      <c r="O405" s="10">
        <f>I405*PRODUCT($O$17:O$17)</f>
        <v>202.89462932139247</v>
      </c>
      <c r="P405" s="10">
        <f>J405*PRODUCT($O$17:P$17)</f>
        <v>204.72068098528499</v>
      </c>
      <c r="Q405" s="10">
        <f>K405*PRODUCT($O$17:Q$17)</f>
        <v>206.56316711415252</v>
      </c>
      <c r="R405" s="10">
        <f>L405*PRODUCT($O$17:R$17)</f>
        <v>208.42223561817985</v>
      </c>
      <c r="S405" s="10">
        <f>M405*PRODUCT($O$17:S$17)</f>
        <v>210.29803573874347</v>
      </c>
      <c r="T405" s="2"/>
      <c r="U405" s="10">
        <f t="shared" si="34"/>
        <v>1318.8150905890511</v>
      </c>
      <c r="V405" s="10">
        <f t="shared" si="39"/>
        <v>1125.9637454190674</v>
      </c>
      <c r="W405" s="10">
        <f t="shared" si="39"/>
        <v>929.53425201368646</v>
      </c>
      <c r="X405" s="10">
        <f t="shared" si="39"/>
        <v>729.47782466362969</v>
      </c>
      <c r="Y405" s="10">
        <f t="shared" si="39"/>
        <v>525.74508934685878</v>
      </c>
    </row>
    <row r="406" spans="1:25" s="5" customFormat="1" x14ac:dyDescent="0.2">
      <c r="A406" s="2"/>
      <c r="B406" s="29">
        <f>'3) Input geactiveerde inflatie'!B393</f>
        <v>381</v>
      </c>
      <c r="C406" s="29">
        <f>'3) Input geactiveerde inflatie'!D393</f>
        <v>5.9872681060239605E-12</v>
      </c>
      <c r="D406" s="10">
        <f t="shared" si="35"/>
        <v>2.9936340530119802E-12</v>
      </c>
      <c r="E406" s="39">
        <f>'3) Input geactiveerde inflatie'!E393</f>
        <v>0</v>
      </c>
      <c r="F406" s="51">
        <f>'3) Input geactiveerde inflatie'!F393</f>
        <v>2014</v>
      </c>
      <c r="G406" s="2"/>
      <c r="H406" s="53"/>
      <c r="I406" s="10">
        <f>IF(AND($F406&gt;I$10,$E406&gt;0),$D406/$E406,IF(I$10=$F406,$D406-SUM($G406:G406),0))</f>
        <v>0</v>
      </c>
      <c r="J406" s="10">
        <f>IF(AND($F406&gt;J$10,$E406&gt;0),$D406/$E406,IF(J$10=$F406,$D406-SUM($G406:I406),0))</f>
        <v>0</v>
      </c>
      <c r="K406" s="10">
        <f>IF(AND($F406&gt;K$10,$E406&gt;0),$D406/$E406,IF(K$10=$F406,$D406-SUM($G406:J406),0))</f>
        <v>0</v>
      </c>
      <c r="L406" s="10">
        <f>IF(AND($F406&gt;L$10,$E406&gt;0),$D406/$E406,IF(L$10=$F406,$D406-SUM($G406:K406),0))</f>
        <v>0</v>
      </c>
      <c r="M406" s="10">
        <f>IF(AND($F406&gt;M$10,$E406&gt;0),$D406/$E406,IF(M$10=$F406,$D406-SUM($G406:L406),0))</f>
        <v>0</v>
      </c>
      <c r="N406" s="2"/>
      <c r="O406" s="10">
        <f>I406*PRODUCT($O$17:O$17)</f>
        <v>0</v>
      </c>
      <c r="P406" s="10">
        <f>J406*PRODUCT($O$17:P$17)</f>
        <v>0</v>
      </c>
      <c r="Q406" s="10">
        <f>K406*PRODUCT($O$17:Q$17)</f>
        <v>0</v>
      </c>
      <c r="R406" s="10">
        <f>L406*PRODUCT($O$17:R$17)</f>
        <v>0</v>
      </c>
      <c r="S406" s="10">
        <f>M406*PRODUCT($O$17:S$17)</f>
        <v>0</v>
      </c>
      <c r="T406" s="2"/>
      <c r="U406" s="10">
        <f t="shared" si="34"/>
        <v>3.0205767594890878E-12</v>
      </c>
      <c r="V406" s="10">
        <f t="shared" si="39"/>
        <v>3.0477619503244893E-12</v>
      </c>
      <c r="W406" s="10">
        <f t="shared" si="39"/>
        <v>3.0751918078774096E-12</v>
      </c>
      <c r="X406" s="10">
        <f t="shared" si="39"/>
        <v>3.1028685341483058E-12</v>
      </c>
      <c r="Y406" s="10">
        <f t="shared" si="39"/>
        <v>3.1307943509556403E-12</v>
      </c>
    </row>
    <row r="407" spans="1:25" s="5" customFormat="1" x14ac:dyDescent="0.2">
      <c r="A407" s="2"/>
      <c r="B407" s="29">
        <f>'3) Input geactiveerde inflatie'!B394</f>
        <v>382</v>
      </c>
      <c r="C407" s="29">
        <f>'3) Input geactiveerde inflatie'!D394</f>
        <v>9.1167491967493941E-12</v>
      </c>
      <c r="D407" s="10">
        <f t="shared" si="35"/>
        <v>4.5583745983746971E-12</v>
      </c>
      <c r="E407" s="39">
        <f>'3) Input geactiveerde inflatie'!E394</f>
        <v>0</v>
      </c>
      <c r="F407" s="51">
        <f>'3) Input geactiveerde inflatie'!F394</f>
        <v>2011</v>
      </c>
      <c r="G407" s="2"/>
      <c r="H407" s="53"/>
      <c r="I407" s="10">
        <f>IF(AND($F407&gt;I$10,$E407&gt;0),$D407/$E407,IF(I$10=$F407,$D407-SUM($G407:G407),0))</f>
        <v>0</v>
      </c>
      <c r="J407" s="10">
        <f>IF(AND($F407&gt;J$10,$E407&gt;0),$D407/$E407,IF(J$10=$F407,$D407-SUM($G407:I407),0))</f>
        <v>0</v>
      </c>
      <c r="K407" s="10">
        <f>IF(AND($F407&gt;K$10,$E407&gt;0),$D407/$E407,IF(K$10=$F407,$D407-SUM($G407:J407),0))</f>
        <v>0</v>
      </c>
      <c r="L407" s="10">
        <f>IF(AND($F407&gt;L$10,$E407&gt;0),$D407/$E407,IF(L$10=$F407,$D407-SUM($G407:K407),0))</f>
        <v>0</v>
      </c>
      <c r="M407" s="10">
        <f>IF(AND($F407&gt;M$10,$E407&gt;0),$D407/$E407,IF(M$10=$F407,$D407-SUM($G407:L407),0))</f>
        <v>0</v>
      </c>
      <c r="N407" s="2"/>
      <c r="O407" s="10">
        <f>I407*PRODUCT($O$17:O$17)</f>
        <v>0</v>
      </c>
      <c r="P407" s="10">
        <f>J407*PRODUCT($O$17:P$17)</f>
        <v>0</v>
      </c>
      <c r="Q407" s="10">
        <f>K407*PRODUCT($O$17:Q$17)</f>
        <v>0</v>
      </c>
      <c r="R407" s="10">
        <f>L407*PRODUCT($O$17:R$17)</f>
        <v>0</v>
      </c>
      <c r="S407" s="10">
        <f>M407*PRODUCT($O$17:S$17)</f>
        <v>0</v>
      </c>
      <c r="T407" s="2"/>
      <c r="U407" s="10">
        <f t="shared" si="34"/>
        <v>4.5993999697600685E-12</v>
      </c>
      <c r="V407" s="10">
        <f t="shared" si="39"/>
        <v>4.6407945694879086E-12</v>
      </c>
      <c r="W407" s="10">
        <f t="shared" si="39"/>
        <v>4.6825617206132996E-12</v>
      </c>
      <c r="X407" s="10">
        <f t="shared" si="39"/>
        <v>4.7247047760988192E-12</v>
      </c>
      <c r="Y407" s="10">
        <f t="shared" si="39"/>
        <v>4.7672271190837082E-12</v>
      </c>
    </row>
    <row r="408" spans="1:25" s="5" customFormat="1" x14ac:dyDescent="0.2">
      <c r="A408" s="2"/>
      <c r="B408" s="29">
        <f>'3) Input geactiveerde inflatie'!B395</f>
        <v>383</v>
      </c>
      <c r="C408" s="29">
        <f>'3) Input geactiveerde inflatie'!D395</f>
        <v>165285.69501843443</v>
      </c>
      <c r="D408" s="10">
        <f t="shared" si="35"/>
        <v>82642.847509217216</v>
      </c>
      <c r="E408" s="39">
        <f>'3) Input geactiveerde inflatie'!E395</f>
        <v>33.5</v>
      </c>
      <c r="F408" s="51">
        <f>'3) Input geactiveerde inflatie'!F395</f>
        <v>2055</v>
      </c>
      <c r="G408" s="2"/>
      <c r="H408" s="53"/>
      <c r="I408" s="10">
        <f>IF(AND($F408&gt;I$10,$E408&gt;0),$D408/$E408,IF(I$10=$F408,$D408-SUM($G408:G408),0))</f>
        <v>2466.9506719169317</v>
      </c>
      <c r="J408" s="10">
        <f>IF(AND($F408&gt;J$10,$E408&gt;0),$D408/$E408,IF(J$10=$F408,$D408-SUM($G408:I408),0))</f>
        <v>2466.9506719169317</v>
      </c>
      <c r="K408" s="10">
        <f>IF(AND($F408&gt;K$10,$E408&gt;0),$D408/$E408,IF(K$10=$F408,$D408-SUM($G408:J408),0))</f>
        <v>2466.9506719169317</v>
      </c>
      <c r="L408" s="10">
        <f>IF(AND($F408&gt;L$10,$E408&gt;0),$D408/$E408,IF(L$10=$F408,$D408-SUM($G408:K408),0))</f>
        <v>2466.9506719169317</v>
      </c>
      <c r="M408" s="10">
        <f>IF(AND($F408&gt;M$10,$E408&gt;0),$D408/$E408,IF(M$10=$F408,$D408-SUM($G408:L408),0))</f>
        <v>2466.9506719169317</v>
      </c>
      <c r="N408" s="2"/>
      <c r="O408" s="10">
        <f>I408*PRODUCT($O$17:O$17)</f>
        <v>2489.1532279641838</v>
      </c>
      <c r="P408" s="10">
        <f>J408*PRODUCT($O$17:P$17)</f>
        <v>2511.5556070158614</v>
      </c>
      <c r="Q408" s="10">
        <f>K408*PRODUCT($O$17:Q$17)</f>
        <v>2534.1596074790036</v>
      </c>
      <c r="R408" s="10">
        <f>L408*PRODUCT($O$17:R$17)</f>
        <v>2556.9670439463143</v>
      </c>
      <c r="S408" s="10">
        <f>M408*PRODUCT($O$17:S$17)</f>
        <v>2579.9797473418307</v>
      </c>
      <c r="T408" s="2"/>
      <c r="U408" s="10">
        <f t="shared" si="34"/>
        <v>80897.479908835972</v>
      </c>
      <c r="V408" s="10">
        <f t="shared" si="39"/>
        <v>79114.001620999625</v>
      </c>
      <c r="W408" s="10">
        <f t="shared" si="39"/>
        <v>77291.868028109617</v>
      </c>
      <c r="X408" s="10">
        <f t="shared" si="39"/>
        <v>75430.527796416281</v>
      </c>
      <c r="Y408" s="10">
        <f t="shared" si="39"/>
        <v>73529.422799242195</v>
      </c>
    </row>
    <row r="409" spans="1:25" s="5" customFormat="1" x14ac:dyDescent="0.2">
      <c r="A409" s="2"/>
      <c r="B409" s="29">
        <f>'3) Input geactiveerde inflatie'!B396</f>
        <v>384</v>
      </c>
      <c r="C409" s="29">
        <f>'3) Input geactiveerde inflatie'!D396</f>
        <v>79365.325941240939</v>
      </c>
      <c r="D409" s="10">
        <f t="shared" si="35"/>
        <v>39682.662970620469</v>
      </c>
      <c r="E409" s="39">
        <f>'3) Input geactiveerde inflatie'!E396</f>
        <v>23.5</v>
      </c>
      <c r="F409" s="51">
        <f>'3) Input geactiveerde inflatie'!F396</f>
        <v>2045</v>
      </c>
      <c r="G409" s="2"/>
      <c r="H409" s="53"/>
      <c r="I409" s="10">
        <f>IF(AND($F409&gt;I$10,$E409&gt;0),$D409/$E409,IF(I$10=$F409,$D409-SUM($G409:G409),0))</f>
        <v>1688.6239561966156</v>
      </c>
      <c r="J409" s="10">
        <f>IF(AND($F409&gt;J$10,$E409&gt;0),$D409/$E409,IF(J$10=$F409,$D409-SUM($G409:I409),0))</f>
        <v>1688.6239561966156</v>
      </c>
      <c r="K409" s="10">
        <f>IF(AND($F409&gt;K$10,$E409&gt;0),$D409/$E409,IF(K$10=$F409,$D409-SUM($G409:J409),0))</f>
        <v>1688.6239561966156</v>
      </c>
      <c r="L409" s="10">
        <f>IF(AND($F409&gt;L$10,$E409&gt;0),$D409/$E409,IF(L$10=$F409,$D409-SUM($G409:K409),0))</f>
        <v>1688.6239561966156</v>
      </c>
      <c r="M409" s="10">
        <f>IF(AND($F409&gt;M$10,$E409&gt;0),$D409/$E409,IF(M$10=$F409,$D409-SUM($G409:L409),0))</f>
        <v>1688.6239561966156</v>
      </c>
      <c r="N409" s="2"/>
      <c r="O409" s="10">
        <f>I409*PRODUCT($O$17:O$17)</f>
        <v>1703.8215718023851</v>
      </c>
      <c r="P409" s="10">
        <f>J409*PRODUCT($O$17:P$17)</f>
        <v>1719.1559659486063</v>
      </c>
      <c r="Q409" s="10">
        <f>K409*PRODUCT($O$17:Q$17)</f>
        <v>1734.6283696421433</v>
      </c>
      <c r="R409" s="10">
        <f>L409*PRODUCT($O$17:R$17)</f>
        <v>1750.2400249689224</v>
      </c>
      <c r="S409" s="10">
        <f>M409*PRODUCT($O$17:S$17)</f>
        <v>1765.9921851936426</v>
      </c>
      <c r="T409" s="2"/>
      <c r="U409" s="10">
        <f t="shared" si="34"/>
        <v>38335.985365553664</v>
      </c>
      <c r="V409" s="10">
        <f t="shared" si="39"/>
        <v>36961.853267895036</v>
      </c>
      <c r="W409" s="10">
        <f t="shared" si="39"/>
        <v>35559.881577663946</v>
      </c>
      <c r="X409" s="10">
        <f t="shared" si="39"/>
        <v>34129.680486893994</v>
      </c>
      <c r="Y409" s="10">
        <f t="shared" si="39"/>
        <v>32670.855426082398</v>
      </c>
    </row>
    <row r="410" spans="1:25" s="5" customFormat="1" x14ac:dyDescent="0.2">
      <c r="A410" s="2"/>
      <c r="B410" s="29">
        <f>'3) Input geactiveerde inflatie'!B397</f>
        <v>385</v>
      </c>
      <c r="C410" s="29">
        <f>'3) Input geactiveerde inflatie'!D397</f>
        <v>8340.1589973157097</v>
      </c>
      <c r="D410" s="10">
        <f t="shared" si="35"/>
        <v>4170.0794986578549</v>
      </c>
      <c r="E410" s="39">
        <f>'3) Input geactiveerde inflatie'!E397</f>
        <v>13.5</v>
      </c>
      <c r="F410" s="51">
        <f>'3) Input geactiveerde inflatie'!F397</f>
        <v>2035</v>
      </c>
      <c r="G410" s="2"/>
      <c r="H410" s="53"/>
      <c r="I410" s="10">
        <f>IF(AND($F410&gt;I$10,$E410&gt;0),$D410/$E410,IF(I$10=$F410,$D410-SUM($G410:G410),0))</f>
        <v>308.89477767835962</v>
      </c>
      <c r="J410" s="10">
        <f>IF(AND($F410&gt;J$10,$E410&gt;0),$D410/$E410,IF(J$10=$F410,$D410-SUM($G410:I410),0))</f>
        <v>308.89477767835962</v>
      </c>
      <c r="K410" s="10">
        <f>IF(AND($F410&gt;K$10,$E410&gt;0),$D410/$E410,IF(K$10=$F410,$D410-SUM($G410:J410),0))</f>
        <v>308.89477767835962</v>
      </c>
      <c r="L410" s="10">
        <f>IF(AND($F410&gt;L$10,$E410&gt;0),$D410/$E410,IF(L$10=$F410,$D410-SUM($G410:K410),0))</f>
        <v>308.89477767835962</v>
      </c>
      <c r="M410" s="10">
        <f>IF(AND($F410&gt;M$10,$E410&gt;0),$D410/$E410,IF(M$10=$F410,$D410-SUM($G410:L410),0))</f>
        <v>308.89477767835962</v>
      </c>
      <c r="N410" s="2"/>
      <c r="O410" s="10">
        <f>I410*PRODUCT($O$17:O$17)</f>
        <v>311.6748306774648</v>
      </c>
      <c r="P410" s="10">
        <f>J410*PRODUCT($O$17:P$17)</f>
        <v>314.47990415356196</v>
      </c>
      <c r="Q410" s="10">
        <f>K410*PRODUCT($O$17:Q$17)</f>
        <v>317.31022329094395</v>
      </c>
      <c r="R410" s="10">
        <f>L410*PRODUCT($O$17:R$17)</f>
        <v>320.16601530056244</v>
      </c>
      <c r="S410" s="10">
        <f>M410*PRODUCT($O$17:S$17)</f>
        <v>323.04750943826747</v>
      </c>
      <c r="T410" s="2"/>
      <c r="U410" s="10">
        <f t="shared" ref="U410:U473" si="40">D410*O$17-O410</f>
        <v>3895.9353834683102</v>
      </c>
      <c r="V410" s="10">
        <f t="shared" si="39"/>
        <v>3616.5188977659627</v>
      </c>
      <c r="W410" s="10">
        <f t="shared" si="39"/>
        <v>3331.7573445549119</v>
      </c>
      <c r="X410" s="10">
        <f t="shared" si="39"/>
        <v>3041.5771453553434</v>
      </c>
      <c r="Y410" s="10">
        <f t="shared" si="39"/>
        <v>2745.9038302252739</v>
      </c>
    </row>
    <row r="411" spans="1:25" s="5" customFormat="1" x14ac:dyDescent="0.2">
      <c r="A411" s="2"/>
      <c r="B411" s="29">
        <f>'3) Input geactiveerde inflatie'!B398</f>
        <v>386</v>
      </c>
      <c r="C411" s="29">
        <f>'3) Input geactiveerde inflatie'!D398</f>
        <v>-19.174630810528356</v>
      </c>
      <c r="D411" s="10">
        <f t="shared" ref="D411:D474" si="41">C411*$F$20</f>
        <v>-9.587315405264178</v>
      </c>
      <c r="E411" s="39">
        <f>'3) Input geactiveerde inflatie'!E398</f>
        <v>8.5</v>
      </c>
      <c r="F411" s="51">
        <f>'3) Input geactiveerde inflatie'!F398</f>
        <v>2030</v>
      </c>
      <c r="G411" s="2"/>
      <c r="H411" s="53"/>
      <c r="I411" s="10">
        <f>IF(AND($F411&gt;I$10,$E411&gt;0),$D411/$E411,IF(I$10=$F411,$D411-SUM($G411:G411),0))</f>
        <v>-1.1279194594428446</v>
      </c>
      <c r="J411" s="10">
        <f>IF(AND($F411&gt;J$10,$E411&gt;0),$D411/$E411,IF(J$10=$F411,$D411-SUM($G411:I411),0))</f>
        <v>-1.1279194594428446</v>
      </c>
      <c r="K411" s="10">
        <f>IF(AND($F411&gt;K$10,$E411&gt;0),$D411/$E411,IF(K$10=$F411,$D411-SUM($G411:J411),0))</f>
        <v>-1.1279194594428446</v>
      </c>
      <c r="L411" s="10">
        <f>IF(AND($F411&gt;L$10,$E411&gt;0),$D411/$E411,IF(L$10=$F411,$D411-SUM($G411:K411),0))</f>
        <v>-1.1279194594428446</v>
      </c>
      <c r="M411" s="10">
        <f>IF(AND($F411&gt;M$10,$E411&gt;0),$D411/$E411,IF(M$10=$F411,$D411-SUM($G411:L411),0))</f>
        <v>-1.1279194594428446</v>
      </c>
      <c r="N411" s="2"/>
      <c r="O411" s="10">
        <f>I411*PRODUCT($O$17:O$17)</f>
        <v>-1.13807073457783</v>
      </c>
      <c r="P411" s="10">
        <f>J411*PRODUCT($O$17:P$17)</f>
        <v>-1.1483133711890303</v>
      </c>
      <c r="Q411" s="10">
        <f>K411*PRODUCT($O$17:Q$17)</f>
        <v>-1.1586481915297315</v>
      </c>
      <c r="R411" s="10">
        <f>L411*PRODUCT($O$17:R$17)</f>
        <v>-1.1690760252534989</v>
      </c>
      <c r="S411" s="10">
        <f>M411*PRODUCT($O$17:S$17)</f>
        <v>-1.1795977094807804</v>
      </c>
      <c r="T411" s="2"/>
      <c r="U411" s="10">
        <f t="shared" si="40"/>
        <v>-8.535530509333725</v>
      </c>
      <c r="V411" s="10">
        <f t="shared" ref="V411:Y426" si="42">U411*P$17-P411</f>
        <v>-7.4640369127286972</v>
      </c>
      <c r="W411" s="10">
        <f t="shared" si="42"/>
        <v>-6.3725650534135223</v>
      </c>
      <c r="X411" s="10">
        <f t="shared" si="42"/>
        <v>-5.2608421136407451</v>
      </c>
      <c r="Y411" s="10">
        <f t="shared" si="42"/>
        <v>-4.1285919831827309</v>
      </c>
    </row>
    <row r="412" spans="1:25" s="5" customFormat="1" x14ac:dyDescent="0.2">
      <c r="A412" s="2"/>
      <c r="B412" s="29">
        <f>'3) Input geactiveerde inflatie'!B399</f>
        <v>387</v>
      </c>
      <c r="C412" s="29">
        <f>'3) Input geactiveerde inflatie'!D399</f>
        <v>3.6895225608888001E-12</v>
      </c>
      <c r="D412" s="10">
        <f t="shared" si="41"/>
        <v>1.8447612804444E-12</v>
      </c>
      <c r="E412" s="39">
        <f>'3) Input geactiveerde inflatie'!E399</f>
        <v>0</v>
      </c>
      <c r="F412" s="51">
        <f>'3) Input geactiveerde inflatie'!F399</f>
        <v>2015</v>
      </c>
      <c r="G412" s="2"/>
      <c r="H412" s="53"/>
      <c r="I412" s="10">
        <f>IF(AND($F412&gt;I$10,$E412&gt;0),$D412/$E412,IF(I$10=$F412,$D412-SUM($G412:G412),0))</f>
        <v>0</v>
      </c>
      <c r="J412" s="10">
        <f>IF(AND($F412&gt;J$10,$E412&gt;0),$D412/$E412,IF(J$10=$F412,$D412-SUM($G412:I412),0))</f>
        <v>0</v>
      </c>
      <c r="K412" s="10">
        <f>IF(AND($F412&gt;K$10,$E412&gt;0),$D412/$E412,IF(K$10=$F412,$D412-SUM($G412:J412),0))</f>
        <v>0</v>
      </c>
      <c r="L412" s="10">
        <f>IF(AND($F412&gt;L$10,$E412&gt;0),$D412/$E412,IF(L$10=$F412,$D412-SUM($G412:K412),0))</f>
        <v>0</v>
      </c>
      <c r="M412" s="10">
        <f>IF(AND($F412&gt;M$10,$E412&gt;0),$D412/$E412,IF(M$10=$F412,$D412-SUM($G412:L412),0))</f>
        <v>0</v>
      </c>
      <c r="N412" s="2"/>
      <c r="O412" s="10">
        <f>I412*PRODUCT($O$17:O$17)</f>
        <v>0</v>
      </c>
      <c r="P412" s="10">
        <f>J412*PRODUCT($O$17:P$17)</f>
        <v>0</v>
      </c>
      <c r="Q412" s="10">
        <f>K412*PRODUCT($O$17:Q$17)</f>
        <v>0</v>
      </c>
      <c r="R412" s="10">
        <f>L412*PRODUCT($O$17:R$17)</f>
        <v>0</v>
      </c>
      <c r="S412" s="10">
        <f>M412*PRODUCT($O$17:S$17)</f>
        <v>0</v>
      </c>
      <c r="T412" s="2"/>
      <c r="U412" s="10">
        <f t="shared" si="40"/>
        <v>1.8613641319683993E-12</v>
      </c>
      <c r="V412" s="10">
        <f t="shared" si="42"/>
        <v>1.8781164091561147E-12</v>
      </c>
      <c r="W412" s="10">
        <f t="shared" si="42"/>
        <v>1.8950194568385196E-12</v>
      </c>
      <c r="X412" s="10">
        <f t="shared" si="42"/>
        <v>1.9120746319500662E-12</v>
      </c>
      <c r="Y412" s="10">
        <f t="shared" si="42"/>
        <v>1.9292833036376167E-12</v>
      </c>
    </row>
    <row r="413" spans="1:25" s="5" customFormat="1" x14ac:dyDescent="0.2">
      <c r="A413" s="2"/>
      <c r="B413" s="29">
        <f>'3) Input geactiveerde inflatie'!B400</f>
        <v>388</v>
      </c>
      <c r="C413" s="29">
        <f>'3) Input geactiveerde inflatie'!D400</f>
        <v>463631.0838136198</v>
      </c>
      <c r="D413" s="10">
        <f t="shared" si="41"/>
        <v>231815.5419068099</v>
      </c>
      <c r="E413" s="39">
        <f>'3) Input geactiveerde inflatie'!E400</f>
        <v>34.5</v>
      </c>
      <c r="F413" s="51">
        <f>'3) Input geactiveerde inflatie'!F400</f>
        <v>2056</v>
      </c>
      <c r="G413" s="2"/>
      <c r="H413" s="53"/>
      <c r="I413" s="10">
        <f>IF(AND($F413&gt;I$10,$E413&gt;0),$D413/$E413,IF(I$10=$F413,$D413-SUM($G413:G413),0))</f>
        <v>6719.2910697626057</v>
      </c>
      <c r="J413" s="10">
        <f>IF(AND($F413&gt;J$10,$E413&gt;0),$D413/$E413,IF(J$10=$F413,$D413-SUM($G413:I413),0))</f>
        <v>6719.2910697626057</v>
      </c>
      <c r="K413" s="10">
        <f>IF(AND($F413&gt;K$10,$E413&gt;0),$D413/$E413,IF(K$10=$F413,$D413-SUM($G413:J413),0))</f>
        <v>6719.2910697626057</v>
      </c>
      <c r="L413" s="10">
        <f>IF(AND($F413&gt;L$10,$E413&gt;0),$D413/$E413,IF(L$10=$F413,$D413-SUM($G413:K413),0))</f>
        <v>6719.2910697626057</v>
      </c>
      <c r="M413" s="10">
        <f>IF(AND($F413&gt;M$10,$E413&gt;0),$D413/$E413,IF(M$10=$F413,$D413-SUM($G413:L413),0))</f>
        <v>6719.2910697626057</v>
      </c>
      <c r="N413" s="2"/>
      <c r="O413" s="10">
        <f>I413*PRODUCT($O$17:O$17)</f>
        <v>6779.7646893904684</v>
      </c>
      <c r="P413" s="10">
        <f>J413*PRODUCT($O$17:P$17)</f>
        <v>6840.7825715949821</v>
      </c>
      <c r="Q413" s="10">
        <f>K413*PRODUCT($O$17:Q$17)</f>
        <v>6902.3496147393353</v>
      </c>
      <c r="R413" s="10">
        <f>L413*PRODUCT($O$17:R$17)</f>
        <v>6964.4707612719885</v>
      </c>
      <c r="S413" s="10">
        <f>M413*PRODUCT($O$17:S$17)</f>
        <v>7027.1509981234358</v>
      </c>
      <c r="T413" s="2"/>
      <c r="U413" s="10">
        <f t="shared" si="40"/>
        <v>227122.1170945807</v>
      </c>
      <c r="V413" s="10">
        <f t="shared" si="42"/>
        <v>222325.43357683692</v>
      </c>
      <c r="W413" s="10">
        <f t="shared" si="42"/>
        <v>217424.01286428911</v>
      </c>
      <c r="X413" s="10">
        <f t="shared" si="42"/>
        <v>212416.35821879571</v>
      </c>
      <c r="Y413" s="10">
        <f t="shared" si="42"/>
        <v>207300.95444464142</v>
      </c>
    </row>
    <row r="414" spans="1:25" s="5" customFormat="1" x14ac:dyDescent="0.2">
      <c r="A414" s="2"/>
      <c r="B414" s="29">
        <f>'3) Input geactiveerde inflatie'!B401</f>
        <v>389</v>
      </c>
      <c r="C414" s="29">
        <f>'3) Input geactiveerde inflatie'!D401</f>
        <v>75564.207665860828</v>
      </c>
      <c r="D414" s="10">
        <f t="shared" si="41"/>
        <v>37782.103832930414</v>
      </c>
      <c r="E414" s="39">
        <f>'3) Input geactiveerde inflatie'!E401</f>
        <v>24.5</v>
      </c>
      <c r="F414" s="51">
        <f>'3) Input geactiveerde inflatie'!F401</f>
        <v>2046</v>
      </c>
      <c r="G414" s="2"/>
      <c r="H414" s="53"/>
      <c r="I414" s="10">
        <f>IF(AND($F414&gt;I$10,$E414&gt;0),$D414/$E414,IF(I$10=$F414,$D414-SUM($G414:G414),0))</f>
        <v>1542.1266870583843</v>
      </c>
      <c r="J414" s="10">
        <f>IF(AND($F414&gt;J$10,$E414&gt;0),$D414/$E414,IF(J$10=$F414,$D414-SUM($G414:I414),0))</f>
        <v>1542.1266870583843</v>
      </c>
      <c r="K414" s="10">
        <f>IF(AND($F414&gt;K$10,$E414&gt;0),$D414/$E414,IF(K$10=$F414,$D414-SUM($G414:J414),0))</f>
        <v>1542.1266870583843</v>
      </c>
      <c r="L414" s="10">
        <f>IF(AND($F414&gt;L$10,$E414&gt;0),$D414/$E414,IF(L$10=$F414,$D414-SUM($G414:K414),0))</f>
        <v>1542.1266870583843</v>
      </c>
      <c r="M414" s="10">
        <f>IF(AND($F414&gt;M$10,$E414&gt;0),$D414/$E414,IF(M$10=$F414,$D414-SUM($G414:L414),0))</f>
        <v>1542.1266870583843</v>
      </c>
      <c r="N414" s="2"/>
      <c r="O414" s="10">
        <f>I414*PRODUCT($O$17:O$17)</f>
        <v>1556.0058272419096</v>
      </c>
      <c r="P414" s="10">
        <f>J414*PRODUCT($O$17:P$17)</f>
        <v>1570.0098796870866</v>
      </c>
      <c r="Q414" s="10">
        <f>K414*PRODUCT($O$17:Q$17)</f>
        <v>1584.1399686042701</v>
      </c>
      <c r="R414" s="10">
        <f>L414*PRODUCT($O$17:R$17)</f>
        <v>1598.3972283217083</v>
      </c>
      <c r="S414" s="10">
        <f>M414*PRODUCT($O$17:S$17)</f>
        <v>1612.7828033766036</v>
      </c>
      <c r="T414" s="2"/>
      <c r="U414" s="10">
        <f t="shared" si="40"/>
        <v>36566.136940184871</v>
      </c>
      <c r="V414" s="10">
        <f t="shared" si="42"/>
        <v>35325.222292959443</v>
      </c>
      <c r="W414" s="10">
        <f t="shared" si="42"/>
        <v>34059.009324991799</v>
      </c>
      <c r="X414" s="10">
        <f t="shared" si="42"/>
        <v>32767.143180595012</v>
      </c>
      <c r="Y414" s="10">
        <f t="shared" si="42"/>
        <v>31449.264665843759</v>
      </c>
    </row>
    <row r="415" spans="1:25" s="5" customFormat="1" x14ac:dyDescent="0.2">
      <c r="A415" s="2"/>
      <c r="B415" s="29">
        <f>'3) Input geactiveerde inflatie'!B402</f>
        <v>390</v>
      </c>
      <c r="C415" s="29">
        <f>'3) Input geactiveerde inflatie'!D402</f>
        <v>7978.2625714173482</v>
      </c>
      <c r="D415" s="10">
        <f t="shared" si="41"/>
        <v>3989.1312857086741</v>
      </c>
      <c r="E415" s="39">
        <f>'3) Input geactiveerde inflatie'!E402</f>
        <v>14.5</v>
      </c>
      <c r="F415" s="51">
        <f>'3) Input geactiveerde inflatie'!F402</f>
        <v>2036</v>
      </c>
      <c r="G415" s="2"/>
      <c r="H415" s="53"/>
      <c r="I415" s="10">
        <f>IF(AND($F415&gt;I$10,$E415&gt;0),$D415/$E415,IF(I$10=$F415,$D415-SUM($G415:G415),0))</f>
        <v>275.11250246266718</v>
      </c>
      <c r="J415" s="10">
        <f>IF(AND($F415&gt;J$10,$E415&gt;0),$D415/$E415,IF(J$10=$F415,$D415-SUM($G415:I415),0))</f>
        <v>275.11250246266718</v>
      </c>
      <c r="K415" s="10">
        <f>IF(AND($F415&gt;K$10,$E415&gt;0),$D415/$E415,IF(K$10=$F415,$D415-SUM($G415:J415),0))</f>
        <v>275.11250246266718</v>
      </c>
      <c r="L415" s="10">
        <f>IF(AND($F415&gt;L$10,$E415&gt;0),$D415/$E415,IF(L$10=$F415,$D415-SUM($G415:K415),0))</f>
        <v>275.11250246266718</v>
      </c>
      <c r="M415" s="10">
        <f>IF(AND($F415&gt;M$10,$E415&gt;0),$D415/$E415,IF(M$10=$F415,$D415-SUM($G415:L415),0))</f>
        <v>275.11250246266718</v>
      </c>
      <c r="N415" s="2"/>
      <c r="O415" s="10">
        <f>I415*PRODUCT($O$17:O$17)</f>
        <v>277.58851498483114</v>
      </c>
      <c r="P415" s="10">
        <f>J415*PRODUCT($O$17:P$17)</f>
        <v>280.08681161969463</v>
      </c>
      <c r="Q415" s="10">
        <f>K415*PRODUCT($O$17:Q$17)</f>
        <v>282.60759292427178</v>
      </c>
      <c r="R415" s="10">
        <f>L415*PRODUCT($O$17:R$17)</f>
        <v>285.15106126059021</v>
      </c>
      <c r="S415" s="10">
        <f>M415*PRODUCT($O$17:S$17)</f>
        <v>287.71742081193548</v>
      </c>
      <c r="T415" s="2"/>
      <c r="U415" s="10">
        <f t="shared" si="40"/>
        <v>3747.4449522952209</v>
      </c>
      <c r="V415" s="10">
        <f t="shared" si="42"/>
        <v>3501.0851452461825</v>
      </c>
      <c r="W415" s="10">
        <f t="shared" si="42"/>
        <v>3249.9873186291261</v>
      </c>
      <c r="X415" s="10">
        <f t="shared" si="42"/>
        <v>2994.0861432361976</v>
      </c>
      <c r="Y415" s="10">
        <f t="shared" si="42"/>
        <v>2733.3154977133877</v>
      </c>
    </row>
    <row r="416" spans="1:25" s="5" customFormat="1" x14ac:dyDescent="0.2">
      <c r="A416" s="2"/>
      <c r="B416" s="29">
        <f>'3) Input geactiveerde inflatie'!B403</f>
        <v>391</v>
      </c>
      <c r="C416" s="29">
        <f>'3) Input geactiveerde inflatie'!D403</f>
        <v>4005.5797149876271</v>
      </c>
      <c r="D416" s="10">
        <f t="shared" si="41"/>
        <v>2002.7898574938135</v>
      </c>
      <c r="E416" s="39">
        <f>'3) Input geactiveerde inflatie'!E403</f>
        <v>9.5</v>
      </c>
      <c r="F416" s="51">
        <f>'3) Input geactiveerde inflatie'!F403</f>
        <v>2031</v>
      </c>
      <c r="G416" s="2"/>
      <c r="H416" s="53"/>
      <c r="I416" s="10">
        <f>IF(AND($F416&gt;I$10,$E416&gt;0),$D416/$E416,IF(I$10=$F416,$D416-SUM($G416:G416),0))</f>
        <v>210.8199849993488</v>
      </c>
      <c r="J416" s="10">
        <f>IF(AND($F416&gt;J$10,$E416&gt;0),$D416/$E416,IF(J$10=$F416,$D416-SUM($G416:I416),0))</f>
        <v>210.8199849993488</v>
      </c>
      <c r="K416" s="10">
        <f>IF(AND($F416&gt;K$10,$E416&gt;0),$D416/$E416,IF(K$10=$F416,$D416-SUM($G416:J416),0))</f>
        <v>210.8199849993488</v>
      </c>
      <c r="L416" s="10">
        <f>IF(AND($F416&gt;L$10,$E416&gt;0),$D416/$E416,IF(L$10=$F416,$D416-SUM($G416:K416),0))</f>
        <v>210.8199849993488</v>
      </c>
      <c r="M416" s="10">
        <f>IF(AND($F416&gt;M$10,$E416&gt;0),$D416/$E416,IF(M$10=$F416,$D416-SUM($G416:L416),0))</f>
        <v>210.8199849993488</v>
      </c>
      <c r="N416" s="2"/>
      <c r="O416" s="10">
        <f>I416*PRODUCT($O$17:O$17)</f>
        <v>212.71736486434293</v>
      </c>
      <c r="P416" s="10">
        <f>J416*PRODUCT($O$17:P$17)</f>
        <v>214.63182114812199</v>
      </c>
      <c r="Q416" s="10">
        <f>K416*PRODUCT($O$17:Q$17)</f>
        <v>216.56350753845504</v>
      </c>
      <c r="R416" s="10">
        <f>L416*PRODUCT($O$17:R$17)</f>
        <v>218.5125791063011</v>
      </c>
      <c r="S416" s="10">
        <f>M416*PRODUCT($O$17:S$17)</f>
        <v>220.47919231825782</v>
      </c>
      <c r="T416" s="2"/>
      <c r="U416" s="10">
        <f t="shared" si="40"/>
        <v>1808.0976013469146</v>
      </c>
      <c r="V416" s="10">
        <f t="shared" si="42"/>
        <v>1609.7386586109146</v>
      </c>
      <c r="W416" s="10">
        <f t="shared" si="42"/>
        <v>1407.6627989999577</v>
      </c>
      <c r="X416" s="10">
        <f t="shared" si="42"/>
        <v>1201.8191850846561</v>
      </c>
      <c r="Y416" s="10">
        <f t="shared" si="42"/>
        <v>992.15636543215999</v>
      </c>
    </row>
    <row r="417" spans="1:25" s="5" customFormat="1" x14ac:dyDescent="0.2">
      <c r="A417" s="2"/>
      <c r="B417" s="29">
        <f>'3) Input geactiveerde inflatie'!B404</f>
        <v>392</v>
      </c>
      <c r="C417" s="29">
        <f>'3) Input geactiveerde inflatie'!D404</f>
        <v>-1.1417857913597216E-11</v>
      </c>
      <c r="D417" s="10">
        <f t="shared" si="41"/>
        <v>-5.7089289567986081E-12</v>
      </c>
      <c r="E417" s="39">
        <f>'3) Input geactiveerde inflatie'!E404</f>
        <v>0</v>
      </c>
      <c r="F417" s="51">
        <f>'3) Input geactiveerde inflatie'!F404</f>
        <v>2016</v>
      </c>
      <c r="G417" s="2"/>
      <c r="H417" s="53"/>
      <c r="I417" s="10">
        <f>IF(AND($F417&gt;I$10,$E417&gt;0),$D417/$E417,IF(I$10=$F417,$D417-SUM($G417:G417),0))</f>
        <v>0</v>
      </c>
      <c r="J417" s="10">
        <f>IF(AND($F417&gt;J$10,$E417&gt;0),$D417/$E417,IF(J$10=$F417,$D417-SUM($G417:I417),0))</f>
        <v>0</v>
      </c>
      <c r="K417" s="10">
        <f>IF(AND($F417&gt;K$10,$E417&gt;0),$D417/$E417,IF(K$10=$F417,$D417-SUM($G417:J417),0))</f>
        <v>0</v>
      </c>
      <c r="L417" s="10">
        <f>IF(AND($F417&gt;L$10,$E417&gt;0),$D417/$E417,IF(L$10=$F417,$D417-SUM($G417:K417),0))</f>
        <v>0</v>
      </c>
      <c r="M417" s="10">
        <f>IF(AND($F417&gt;M$10,$E417&gt;0),$D417/$E417,IF(M$10=$F417,$D417-SUM($G417:L417),0))</f>
        <v>0</v>
      </c>
      <c r="N417" s="2"/>
      <c r="O417" s="10">
        <f>I417*PRODUCT($O$17:O$17)</f>
        <v>0</v>
      </c>
      <c r="P417" s="10">
        <f>J417*PRODUCT($O$17:P$17)</f>
        <v>0</v>
      </c>
      <c r="Q417" s="10">
        <f>K417*PRODUCT($O$17:Q$17)</f>
        <v>0</v>
      </c>
      <c r="R417" s="10">
        <f>L417*PRODUCT($O$17:R$17)</f>
        <v>0</v>
      </c>
      <c r="S417" s="10">
        <f>M417*PRODUCT($O$17:S$17)</f>
        <v>0</v>
      </c>
      <c r="T417" s="2"/>
      <c r="U417" s="10">
        <f t="shared" si="40"/>
        <v>-5.7603093174097953E-12</v>
      </c>
      <c r="V417" s="10">
        <f t="shared" si="42"/>
        <v>-5.8121521012664826E-12</v>
      </c>
      <c r="W417" s="10">
        <f t="shared" si="42"/>
        <v>-5.8644614701778802E-12</v>
      </c>
      <c r="X417" s="10">
        <f t="shared" si="42"/>
        <v>-5.9172416234094808E-12</v>
      </c>
      <c r="Y417" s="10">
        <f t="shared" si="42"/>
        <v>-5.9704967980201656E-12</v>
      </c>
    </row>
    <row r="418" spans="1:25" s="5" customFormat="1" x14ac:dyDescent="0.2">
      <c r="A418" s="2"/>
      <c r="B418" s="29">
        <f>'3) Input geactiveerde inflatie'!B405</f>
        <v>393</v>
      </c>
      <c r="C418" s="29">
        <f>'3) Input geactiveerde inflatie'!D405</f>
        <v>969.3093968724138</v>
      </c>
      <c r="D418" s="10">
        <f t="shared" si="41"/>
        <v>484.6546984362069</v>
      </c>
      <c r="E418" s="39">
        <f>'3) Input geactiveerde inflatie'!E405</f>
        <v>0</v>
      </c>
      <c r="F418" s="51">
        <f>'3) Input geactiveerde inflatie'!F405</f>
        <v>2011</v>
      </c>
      <c r="G418" s="2"/>
      <c r="H418" s="53"/>
      <c r="I418" s="10">
        <f>IF(AND($F418&gt;I$10,$E418&gt;0),$D418/$E418,IF(I$10=$F418,$D418-SUM($G418:G418),0))</f>
        <v>0</v>
      </c>
      <c r="J418" s="10">
        <f>IF(AND($F418&gt;J$10,$E418&gt;0),$D418/$E418,IF(J$10=$F418,$D418-SUM($G418:I418),0))</f>
        <v>0</v>
      </c>
      <c r="K418" s="10">
        <f>IF(AND($F418&gt;K$10,$E418&gt;0),$D418/$E418,IF(K$10=$F418,$D418-SUM($G418:J418),0))</f>
        <v>0</v>
      </c>
      <c r="L418" s="10">
        <f>IF(AND($F418&gt;L$10,$E418&gt;0),$D418/$E418,IF(L$10=$F418,$D418-SUM($G418:K418),0))</f>
        <v>0</v>
      </c>
      <c r="M418" s="10">
        <f>IF(AND($F418&gt;M$10,$E418&gt;0),$D418/$E418,IF(M$10=$F418,$D418-SUM($G418:L418),0))</f>
        <v>0</v>
      </c>
      <c r="N418" s="2"/>
      <c r="O418" s="10">
        <f>I418*PRODUCT($O$17:O$17)</f>
        <v>0</v>
      </c>
      <c r="P418" s="10">
        <f>J418*PRODUCT($O$17:P$17)</f>
        <v>0</v>
      </c>
      <c r="Q418" s="10">
        <f>K418*PRODUCT($O$17:Q$17)</f>
        <v>0</v>
      </c>
      <c r="R418" s="10">
        <f>L418*PRODUCT($O$17:R$17)</f>
        <v>0</v>
      </c>
      <c r="S418" s="10">
        <f>M418*PRODUCT($O$17:S$17)</f>
        <v>0</v>
      </c>
      <c r="T418" s="2"/>
      <c r="U418" s="10">
        <f t="shared" si="40"/>
        <v>489.01659072213272</v>
      </c>
      <c r="V418" s="10">
        <f t="shared" si="42"/>
        <v>493.41774003863185</v>
      </c>
      <c r="W418" s="10">
        <f t="shared" si="42"/>
        <v>497.85849969897947</v>
      </c>
      <c r="X418" s="10">
        <f t="shared" si="42"/>
        <v>502.33922619627026</v>
      </c>
      <c r="Y418" s="10">
        <f t="shared" si="42"/>
        <v>506.86027923203665</v>
      </c>
    </row>
    <row r="419" spans="1:25" s="5" customFormat="1" x14ac:dyDescent="0.2">
      <c r="A419" s="2"/>
      <c r="B419" s="29">
        <f>'3) Input geactiveerde inflatie'!B406</f>
        <v>394</v>
      </c>
      <c r="C419" s="29">
        <f>'3) Input geactiveerde inflatie'!D406</f>
        <v>545863.6967647546</v>
      </c>
      <c r="D419" s="10">
        <f t="shared" si="41"/>
        <v>272931.8483823773</v>
      </c>
      <c r="E419" s="39">
        <f>'3) Input geactiveerde inflatie'!E406</f>
        <v>35.5</v>
      </c>
      <c r="F419" s="51">
        <f>'3) Input geactiveerde inflatie'!F406</f>
        <v>2057</v>
      </c>
      <c r="G419" s="2"/>
      <c r="H419" s="53"/>
      <c r="I419" s="10">
        <f>IF(AND($F419&gt;I$10,$E419&gt;0),$D419/$E419,IF(I$10=$F419,$D419-SUM($G419:G419),0))</f>
        <v>7688.2210811937266</v>
      </c>
      <c r="J419" s="10">
        <f>IF(AND($F419&gt;J$10,$E419&gt;0),$D419/$E419,IF(J$10=$F419,$D419-SUM($G419:I419),0))</f>
        <v>7688.2210811937266</v>
      </c>
      <c r="K419" s="10">
        <f>IF(AND($F419&gt;K$10,$E419&gt;0),$D419/$E419,IF(K$10=$F419,$D419-SUM($G419:J419),0))</f>
        <v>7688.2210811937266</v>
      </c>
      <c r="L419" s="10">
        <f>IF(AND($F419&gt;L$10,$E419&gt;0),$D419/$E419,IF(L$10=$F419,$D419-SUM($G419:K419),0))</f>
        <v>7688.2210811937266</v>
      </c>
      <c r="M419" s="10">
        <f>IF(AND($F419&gt;M$10,$E419&gt;0),$D419/$E419,IF(M$10=$F419,$D419-SUM($G419:L419),0))</f>
        <v>7688.2210811937266</v>
      </c>
      <c r="N419" s="2"/>
      <c r="O419" s="10">
        <f>I419*PRODUCT($O$17:O$17)</f>
        <v>7757.4150709244695</v>
      </c>
      <c r="P419" s="10">
        <f>J419*PRODUCT($O$17:P$17)</f>
        <v>7827.2318065627887</v>
      </c>
      <c r="Q419" s="10">
        <f>K419*PRODUCT($O$17:Q$17)</f>
        <v>7897.6768928218526</v>
      </c>
      <c r="R419" s="10">
        <f>L419*PRODUCT($O$17:R$17)</f>
        <v>7968.7559848572482</v>
      </c>
      <c r="S419" s="10">
        <f>M419*PRODUCT($O$17:S$17)</f>
        <v>8040.4747887209624</v>
      </c>
      <c r="T419" s="2"/>
      <c r="U419" s="10">
        <f t="shared" si="40"/>
        <v>267630.81994689425</v>
      </c>
      <c r="V419" s="10">
        <f t="shared" si="42"/>
        <v>262212.26551985345</v>
      </c>
      <c r="W419" s="10">
        <f t="shared" si="42"/>
        <v>256674.49901671027</v>
      </c>
      <c r="X419" s="10">
        <f t="shared" si="42"/>
        <v>251015.81352300339</v>
      </c>
      <c r="Y419" s="10">
        <f t="shared" si="42"/>
        <v>245234.48105598945</v>
      </c>
    </row>
    <row r="420" spans="1:25" s="5" customFormat="1" x14ac:dyDescent="0.2">
      <c r="A420" s="2"/>
      <c r="B420" s="29">
        <f>'3) Input geactiveerde inflatie'!B407</f>
        <v>395</v>
      </c>
      <c r="C420" s="29">
        <f>'3) Input geactiveerde inflatie'!D407</f>
        <v>126934.32794774522</v>
      </c>
      <c r="D420" s="10">
        <f t="shared" si="41"/>
        <v>63467.163973872608</v>
      </c>
      <c r="E420" s="39">
        <f>'3) Input geactiveerde inflatie'!E407</f>
        <v>25.5</v>
      </c>
      <c r="F420" s="51">
        <f>'3) Input geactiveerde inflatie'!F407</f>
        <v>2047</v>
      </c>
      <c r="G420" s="2"/>
      <c r="H420" s="53"/>
      <c r="I420" s="10">
        <f>IF(AND($F420&gt;I$10,$E420&gt;0),$D420/$E420,IF(I$10=$F420,$D420-SUM($G420:G420),0))</f>
        <v>2488.9083911322591</v>
      </c>
      <c r="J420" s="10">
        <f>IF(AND($F420&gt;J$10,$E420&gt;0),$D420/$E420,IF(J$10=$F420,$D420-SUM($G420:I420),0))</f>
        <v>2488.9083911322591</v>
      </c>
      <c r="K420" s="10">
        <f>IF(AND($F420&gt;K$10,$E420&gt;0),$D420/$E420,IF(K$10=$F420,$D420-SUM($G420:J420),0))</f>
        <v>2488.9083911322591</v>
      </c>
      <c r="L420" s="10">
        <f>IF(AND($F420&gt;L$10,$E420&gt;0),$D420/$E420,IF(L$10=$F420,$D420-SUM($G420:K420),0))</f>
        <v>2488.9083911322591</v>
      </c>
      <c r="M420" s="10">
        <f>IF(AND($F420&gt;M$10,$E420&gt;0),$D420/$E420,IF(M$10=$F420,$D420-SUM($G420:L420),0))</f>
        <v>2488.9083911322591</v>
      </c>
      <c r="N420" s="2"/>
      <c r="O420" s="10">
        <f>I420*PRODUCT($O$17:O$17)</f>
        <v>2511.3085666524494</v>
      </c>
      <c r="P420" s="10">
        <f>J420*PRODUCT($O$17:P$17)</f>
        <v>2533.9103437523208</v>
      </c>
      <c r="Q420" s="10">
        <f>K420*PRODUCT($O$17:Q$17)</f>
        <v>2556.7155368460913</v>
      </c>
      <c r="R420" s="10">
        <f>L420*PRODUCT($O$17:R$17)</f>
        <v>2579.7259766777061</v>
      </c>
      <c r="S420" s="10">
        <f>M420*PRODUCT($O$17:S$17)</f>
        <v>2602.943510467805</v>
      </c>
      <c r="T420" s="2"/>
      <c r="U420" s="10">
        <f t="shared" si="40"/>
        <v>61527.059882985006</v>
      </c>
      <c r="V420" s="10">
        <f t="shared" si="42"/>
        <v>59546.893078179542</v>
      </c>
      <c r="W420" s="10">
        <f t="shared" si="42"/>
        <v>57526.099579037065</v>
      </c>
      <c r="X420" s="10">
        <f t="shared" si="42"/>
        <v>55464.108498570684</v>
      </c>
      <c r="Y420" s="10">
        <f t="shared" si="42"/>
        <v>53360.341964590007</v>
      </c>
    </row>
    <row r="421" spans="1:25" s="5" customFormat="1" x14ac:dyDescent="0.2">
      <c r="A421" s="2"/>
      <c r="B421" s="29">
        <f>'3) Input geactiveerde inflatie'!B408</f>
        <v>396</v>
      </c>
      <c r="C421" s="29">
        <f>'3) Input geactiveerde inflatie'!D408</f>
        <v>25900.829641133416</v>
      </c>
      <c r="D421" s="10">
        <f t="shared" si="41"/>
        <v>12950.414820566708</v>
      </c>
      <c r="E421" s="39">
        <f>'3) Input geactiveerde inflatie'!E408</f>
        <v>15.5</v>
      </c>
      <c r="F421" s="51">
        <f>'3) Input geactiveerde inflatie'!F408</f>
        <v>2037</v>
      </c>
      <c r="G421" s="2"/>
      <c r="H421" s="53"/>
      <c r="I421" s="10">
        <f>IF(AND($F421&gt;I$10,$E421&gt;0),$D421/$E421,IF(I$10=$F421,$D421-SUM($G421:G421),0))</f>
        <v>835.51063358494889</v>
      </c>
      <c r="J421" s="10">
        <f>IF(AND($F421&gt;J$10,$E421&gt;0),$D421/$E421,IF(J$10=$F421,$D421-SUM($G421:I421),0))</f>
        <v>835.51063358494889</v>
      </c>
      <c r="K421" s="10">
        <f>IF(AND($F421&gt;K$10,$E421&gt;0),$D421/$E421,IF(K$10=$F421,$D421-SUM($G421:J421),0))</f>
        <v>835.51063358494889</v>
      </c>
      <c r="L421" s="10">
        <f>IF(AND($F421&gt;L$10,$E421&gt;0),$D421/$E421,IF(L$10=$F421,$D421-SUM($G421:K421),0))</f>
        <v>835.51063358494889</v>
      </c>
      <c r="M421" s="10">
        <f>IF(AND($F421&gt;M$10,$E421&gt;0),$D421/$E421,IF(M$10=$F421,$D421-SUM($G421:L421),0))</f>
        <v>835.51063358494889</v>
      </c>
      <c r="N421" s="2"/>
      <c r="O421" s="10">
        <f>I421*PRODUCT($O$17:O$17)</f>
        <v>843.03022928721339</v>
      </c>
      <c r="P421" s="10">
        <f>J421*PRODUCT($O$17:P$17)</f>
        <v>850.61750135079819</v>
      </c>
      <c r="Q421" s="10">
        <f>K421*PRODUCT($O$17:Q$17)</f>
        <v>858.27305886295517</v>
      </c>
      <c r="R421" s="10">
        <f>L421*PRODUCT($O$17:R$17)</f>
        <v>865.99751639272165</v>
      </c>
      <c r="S421" s="10">
        <f>M421*PRODUCT($O$17:S$17)</f>
        <v>873.79149404025611</v>
      </c>
      <c r="T421" s="2"/>
      <c r="U421" s="10">
        <f t="shared" si="40"/>
        <v>12223.938324664594</v>
      </c>
      <c r="V421" s="10">
        <f t="shared" si="42"/>
        <v>11483.336268235777</v>
      </c>
      <c r="W421" s="10">
        <f t="shared" si="42"/>
        <v>10728.413235786942</v>
      </c>
      <c r="X421" s="10">
        <f t="shared" si="42"/>
        <v>9958.9714385163024</v>
      </c>
      <c r="Y421" s="10">
        <f t="shared" si="42"/>
        <v>9174.8106874226905</v>
      </c>
    </row>
    <row r="422" spans="1:25" s="5" customFormat="1" x14ac:dyDescent="0.2">
      <c r="A422" s="2"/>
      <c r="B422" s="29">
        <f>'3) Input geactiveerde inflatie'!B409</f>
        <v>397</v>
      </c>
      <c r="C422" s="29">
        <f>'3) Input geactiveerde inflatie'!D409</f>
        <v>3558.1631316555322</v>
      </c>
      <c r="D422" s="10">
        <f t="shared" si="41"/>
        <v>1779.0815658277661</v>
      </c>
      <c r="E422" s="39">
        <f>'3) Input geactiveerde inflatie'!E409</f>
        <v>10.5</v>
      </c>
      <c r="F422" s="51">
        <f>'3) Input geactiveerde inflatie'!F409</f>
        <v>2032</v>
      </c>
      <c r="G422" s="2"/>
      <c r="H422" s="53"/>
      <c r="I422" s="10">
        <f>IF(AND($F422&gt;I$10,$E422&gt;0),$D422/$E422,IF(I$10=$F422,$D422-SUM($G422:G422),0))</f>
        <v>169.43633960264438</v>
      </c>
      <c r="J422" s="10">
        <f>IF(AND($F422&gt;J$10,$E422&gt;0),$D422/$E422,IF(J$10=$F422,$D422-SUM($G422:I422),0))</f>
        <v>169.43633960264438</v>
      </c>
      <c r="K422" s="10">
        <f>IF(AND($F422&gt;K$10,$E422&gt;0),$D422/$E422,IF(K$10=$F422,$D422-SUM($G422:J422),0))</f>
        <v>169.43633960264438</v>
      </c>
      <c r="L422" s="10">
        <f>IF(AND($F422&gt;L$10,$E422&gt;0),$D422/$E422,IF(L$10=$F422,$D422-SUM($G422:K422),0))</f>
        <v>169.43633960264438</v>
      </c>
      <c r="M422" s="10">
        <f>IF(AND($F422&gt;M$10,$E422&gt;0),$D422/$E422,IF(M$10=$F422,$D422-SUM($G422:L422),0))</f>
        <v>169.43633960264438</v>
      </c>
      <c r="N422" s="2"/>
      <c r="O422" s="10">
        <f>I422*PRODUCT($O$17:O$17)</f>
        <v>170.96126665906817</v>
      </c>
      <c r="P422" s="10">
        <f>J422*PRODUCT($O$17:P$17)</f>
        <v>172.49991805899975</v>
      </c>
      <c r="Q422" s="10">
        <f>K422*PRODUCT($O$17:Q$17)</f>
        <v>174.05241732153073</v>
      </c>
      <c r="R422" s="10">
        <f>L422*PRODUCT($O$17:R$17)</f>
        <v>175.61888907742448</v>
      </c>
      <c r="S422" s="10">
        <f>M422*PRODUCT($O$17:S$17)</f>
        <v>177.19945907912128</v>
      </c>
      <c r="T422" s="2"/>
      <c r="U422" s="10">
        <f t="shared" si="40"/>
        <v>1624.1320332611476</v>
      </c>
      <c r="V422" s="10">
        <f t="shared" si="42"/>
        <v>1466.2493035014979</v>
      </c>
      <c r="W422" s="10">
        <f t="shared" si="42"/>
        <v>1305.3931299114804</v>
      </c>
      <c r="X422" s="10">
        <f t="shared" si="42"/>
        <v>1141.5227790032591</v>
      </c>
      <c r="Y422" s="10">
        <f t="shared" si="42"/>
        <v>974.59702493516704</v>
      </c>
    </row>
    <row r="423" spans="1:25" s="5" customFormat="1" x14ac:dyDescent="0.2">
      <c r="A423" s="2"/>
      <c r="B423" s="29">
        <f>'3) Input geactiveerde inflatie'!B410</f>
        <v>398</v>
      </c>
      <c r="C423" s="29">
        <f>'3) Input geactiveerde inflatie'!D410</f>
        <v>2.3199847249517911E-11</v>
      </c>
      <c r="D423" s="10">
        <f t="shared" si="41"/>
        <v>1.1599923624758955E-11</v>
      </c>
      <c r="E423" s="39">
        <f>'3) Input geactiveerde inflatie'!E410</f>
        <v>0</v>
      </c>
      <c r="F423" s="51">
        <f>'3) Input geactiveerde inflatie'!F410</f>
        <v>2017</v>
      </c>
      <c r="G423" s="2"/>
      <c r="H423" s="53"/>
      <c r="I423" s="10">
        <f>IF(AND($F423&gt;I$10,$E423&gt;0),$D423/$E423,IF(I$10=$F423,$D423-SUM($G423:G423),0))</f>
        <v>0</v>
      </c>
      <c r="J423" s="10">
        <f>IF(AND($F423&gt;J$10,$E423&gt;0),$D423/$E423,IF(J$10=$F423,$D423-SUM($G423:I423),0))</f>
        <v>0</v>
      </c>
      <c r="K423" s="10">
        <f>IF(AND($F423&gt;K$10,$E423&gt;0),$D423/$E423,IF(K$10=$F423,$D423-SUM($G423:J423),0))</f>
        <v>0</v>
      </c>
      <c r="L423" s="10">
        <f>IF(AND($F423&gt;L$10,$E423&gt;0),$D423/$E423,IF(L$10=$F423,$D423-SUM($G423:K423),0))</f>
        <v>0</v>
      </c>
      <c r="M423" s="10">
        <f>IF(AND($F423&gt;M$10,$E423&gt;0),$D423/$E423,IF(M$10=$F423,$D423-SUM($G423:L423),0))</f>
        <v>0</v>
      </c>
      <c r="N423" s="2"/>
      <c r="O423" s="10">
        <f>I423*PRODUCT($O$17:O$17)</f>
        <v>0</v>
      </c>
      <c r="P423" s="10">
        <f>J423*PRODUCT($O$17:P$17)</f>
        <v>0</v>
      </c>
      <c r="Q423" s="10">
        <f>K423*PRODUCT($O$17:Q$17)</f>
        <v>0</v>
      </c>
      <c r="R423" s="10">
        <f>L423*PRODUCT($O$17:R$17)</f>
        <v>0</v>
      </c>
      <c r="S423" s="10">
        <f>M423*PRODUCT($O$17:S$17)</f>
        <v>0</v>
      </c>
      <c r="T423" s="2"/>
      <c r="U423" s="10">
        <f t="shared" si="40"/>
        <v>1.1704322937381785E-11</v>
      </c>
      <c r="V423" s="10">
        <f t="shared" si="42"/>
        <v>1.180966184381822E-11</v>
      </c>
      <c r="W423" s="10">
        <f t="shared" si="42"/>
        <v>1.1915948800412582E-11</v>
      </c>
      <c r="X423" s="10">
        <f t="shared" si="42"/>
        <v>1.2023192339616294E-11</v>
      </c>
      <c r="Y423" s="10">
        <f t="shared" si="42"/>
        <v>1.2131401070672838E-11</v>
      </c>
    </row>
    <row r="424" spans="1:25" s="5" customFormat="1" x14ac:dyDescent="0.2">
      <c r="A424" s="2"/>
      <c r="B424" s="29">
        <f>'3) Input geactiveerde inflatie'!B411</f>
        <v>399</v>
      </c>
      <c r="C424" s="29">
        <f>'3) Input geactiveerde inflatie'!D411</f>
        <v>915373.36882945057</v>
      </c>
      <c r="D424" s="10">
        <f t="shared" si="41"/>
        <v>457686.68441472529</v>
      </c>
      <c r="E424" s="39">
        <f>'3) Input geactiveerde inflatie'!E411</f>
        <v>36.5</v>
      </c>
      <c r="F424" s="51">
        <f>'3) Input geactiveerde inflatie'!F411</f>
        <v>2058</v>
      </c>
      <c r="G424" s="2"/>
      <c r="H424" s="53"/>
      <c r="I424" s="10">
        <f>IF(AND($F424&gt;I$10,$E424&gt;0),$D424/$E424,IF(I$10=$F424,$D424-SUM($G424:G424),0))</f>
        <v>12539.361216841789</v>
      </c>
      <c r="J424" s="10">
        <f>IF(AND($F424&gt;J$10,$E424&gt;0),$D424/$E424,IF(J$10=$F424,$D424-SUM($G424:I424),0))</f>
        <v>12539.361216841789</v>
      </c>
      <c r="K424" s="10">
        <f>IF(AND($F424&gt;K$10,$E424&gt;0),$D424/$E424,IF(K$10=$F424,$D424-SUM($G424:J424),0))</f>
        <v>12539.361216841789</v>
      </c>
      <c r="L424" s="10">
        <f>IF(AND($F424&gt;L$10,$E424&gt;0),$D424/$E424,IF(L$10=$F424,$D424-SUM($G424:K424),0))</f>
        <v>12539.361216841789</v>
      </c>
      <c r="M424" s="10">
        <f>IF(AND($F424&gt;M$10,$E424&gt;0),$D424/$E424,IF(M$10=$F424,$D424-SUM($G424:L424),0))</f>
        <v>12539.361216841789</v>
      </c>
      <c r="N424" s="2"/>
      <c r="O424" s="10">
        <f>I424*PRODUCT($O$17:O$17)</f>
        <v>12652.215467793365</v>
      </c>
      <c r="P424" s="10">
        <f>J424*PRODUCT($O$17:P$17)</f>
        <v>12766.085407003504</v>
      </c>
      <c r="Q424" s="10">
        <f>K424*PRODUCT($O$17:Q$17)</f>
        <v>12880.980175666533</v>
      </c>
      <c r="R424" s="10">
        <f>L424*PRODUCT($O$17:R$17)</f>
        <v>12996.908997247529</v>
      </c>
      <c r="S424" s="10">
        <f>M424*PRODUCT($O$17:S$17)</f>
        <v>13113.881178222757</v>
      </c>
      <c r="T424" s="2"/>
      <c r="U424" s="10">
        <f t="shared" si="40"/>
        <v>449153.64910666441</v>
      </c>
      <c r="V424" s="10">
        <f t="shared" si="42"/>
        <v>440429.94654162083</v>
      </c>
      <c r="W424" s="10">
        <f t="shared" si="42"/>
        <v>431512.83588482888</v>
      </c>
      <c r="X424" s="10">
        <f t="shared" si="42"/>
        <v>422399.54241054476</v>
      </c>
      <c r="Y424" s="10">
        <f t="shared" si="42"/>
        <v>413087.25711401686</v>
      </c>
    </row>
    <row r="425" spans="1:25" s="5" customFormat="1" x14ac:dyDescent="0.2">
      <c r="A425" s="2"/>
      <c r="B425" s="29">
        <f>'3) Input geactiveerde inflatie'!B412</f>
        <v>400</v>
      </c>
      <c r="C425" s="29">
        <f>'3) Input geactiveerde inflatie'!D412</f>
        <v>134119.51717211423</v>
      </c>
      <c r="D425" s="10">
        <f t="shared" si="41"/>
        <v>67059.758586057113</v>
      </c>
      <c r="E425" s="39">
        <f>'3) Input geactiveerde inflatie'!E412</f>
        <v>26.5</v>
      </c>
      <c r="F425" s="51">
        <f>'3) Input geactiveerde inflatie'!F412</f>
        <v>2048</v>
      </c>
      <c r="G425" s="2"/>
      <c r="H425" s="53"/>
      <c r="I425" s="10">
        <f>IF(AND($F425&gt;I$10,$E425&gt;0),$D425/$E425,IF(I$10=$F425,$D425-SUM($G425:G425),0))</f>
        <v>2530.55692777574</v>
      </c>
      <c r="J425" s="10">
        <f>IF(AND($F425&gt;J$10,$E425&gt;0),$D425/$E425,IF(J$10=$F425,$D425-SUM($G425:I425),0))</f>
        <v>2530.55692777574</v>
      </c>
      <c r="K425" s="10">
        <f>IF(AND($F425&gt;K$10,$E425&gt;0),$D425/$E425,IF(K$10=$F425,$D425-SUM($G425:J425),0))</f>
        <v>2530.55692777574</v>
      </c>
      <c r="L425" s="10">
        <f>IF(AND($F425&gt;L$10,$E425&gt;0),$D425/$E425,IF(L$10=$F425,$D425-SUM($G425:K425),0))</f>
        <v>2530.55692777574</v>
      </c>
      <c r="M425" s="10">
        <f>IF(AND($F425&gt;M$10,$E425&gt;0),$D425/$E425,IF(M$10=$F425,$D425-SUM($G425:L425),0))</f>
        <v>2530.55692777574</v>
      </c>
      <c r="N425" s="2"/>
      <c r="O425" s="10">
        <f>I425*PRODUCT($O$17:O$17)</f>
        <v>2553.3319401257213</v>
      </c>
      <c r="P425" s="10">
        <f>J425*PRODUCT($O$17:P$17)</f>
        <v>2576.3119275868526</v>
      </c>
      <c r="Q425" s="10">
        <f>K425*PRODUCT($O$17:Q$17)</f>
        <v>2599.4987349351336</v>
      </c>
      <c r="R425" s="10">
        <f>L425*PRODUCT($O$17:R$17)</f>
        <v>2622.8942235495497</v>
      </c>
      <c r="S425" s="10">
        <f>M425*PRODUCT($O$17:S$17)</f>
        <v>2646.5002715614955</v>
      </c>
      <c r="T425" s="2"/>
      <c r="U425" s="10">
        <f t="shared" si="40"/>
        <v>65109.964473205895</v>
      </c>
      <c r="V425" s="10">
        <f t="shared" si="42"/>
        <v>63119.642225877891</v>
      </c>
      <c r="W425" s="10">
        <f t="shared" si="42"/>
        <v>61088.220270975653</v>
      </c>
      <c r="X425" s="10">
        <f t="shared" si="42"/>
        <v>59015.120029864876</v>
      </c>
      <c r="Y425" s="10">
        <f t="shared" si="42"/>
        <v>56899.755838572157</v>
      </c>
    </row>
    <row r="426" spans="1:25" s="5" customFormat="1" x14ac:dyDescent="0.2">
      <c r="A426" s="2"/>
      <c r="B426" s="29">
        <f>'3) Input geactiveerde inflatie'!B413</f>
        <v>401</v>
      </c>
      <c r="C426" s="29">
        <f>'3) Input geactiveerde inflatie'!D413</f>
        <v>16771.074087189671</v>
      </c>
      <c r="D426" s="10">
        <f t="shared" si="41"/>
        <v>8385.5370435948353</v>
      </c>
      <c r="E426" s="39">
        <f>'3) Input geactiveerde inflatie'!E413</f>
        <v>16.5</v>
      </c>
      <c r="F426" s="51">
        <f>'3) Input geactiveerde inflatie'!F413</f>
        <v>2038</v>
      </c>
      <c r="G426" s="2"/>
      <c r="H426" s="53"/>
      <c r="I426" s="10">
        <f>IF(AND($F426&gt;I$10,$E426&gt;0),$D426/$E426,IF(I$10=$F426,$D426-SUM($G426:G426),0))</f>
        <v>508.21436627847487</v>
      </c>
      <c r="J426" s="10">
        <f>IF(AND($F426&gt;J$10,$E426&gt;0),$D426/$E426,IF(J$10=$F426,$D426-SUM($G426:I426),0))</f>
        <v>508.21436627847487</v>
      </c>
      <c r="K426" s="10">
        <f>IF(AND($F426&gt;K$10,$E426&gt;0),$D426/$E426,IF(K$10=$F426,$D426-SUM($G426:J426),0))</f>
        <v>508.21436627847487</v>
      </c>
      <c r="L426" s="10">
        <f>IF(AND($F426&gt;L$10,$E426&gt;0),$D426/$E426,IF(L$10=$F426,$D426-SUM($G426:K426),0))</f>
        <v>508.21436627847487</v>
      </c>
      <c r="M426" s="10">
        <f>IF(AND($F426&gt;M$10,$E426&gt;0),$D426/$E426,IF(M$10=$F426,$D426-SUM($G426:L426),0))</f>
        <v>508.21436627847487</v>
      </c>
      <c r="N426" s="2"/>
      <c r="O426" s="10">
        <f>I426*PRODUCT($O$17:O$17)</f>
        <v>512.78829557498113</v>
      </c>
      <c r="P426" s="10">
        <f>J426*PRODUCT($O$17:P$17)</f>
        <v>517.40339023515583</v>
      </c>
      <c r="Q426" s="10">
        <f>K426*PRODUCT($O$17:Q$17)</f>
        <v>522.06002074727223</v>
      </c>
      <c r="R426" s="10">
        <f>L426*PRODUCT($O$17:R$17)</f>
        <v>526.7585609339975</v>
      </c>
      <c r="S426" s="10">
        <f>M426*PRODUCT($O$17:S$17)</f>
        <v>531.4993879824035</v>
      </c>
      <c r="T426" s="2"/>
      <c r="U426" s="10">
        <f t="shared" si="40"/>
        <v>7948.2185814122076</v>
      </c>
      <c r="V426" s="10">
        <f t="shared" si="42"/>
        <v>7502.349158409761</v>
      </c>
      <c r="W426" s="10">
        <f t="shared" si="42"/>
        <v>7047.8102800881752</v>
      </c>
      <c r="X426" s="10">
        <f t="shared" si="42"/>
        <v>6584.4820116749706</v>
      </c>
      <c r="Y426" s="10">
        <f t="shared" si="42"/>
        <v>6112.2429617976413</v>
      </c>
    </row>
    <row r="427" spans="1:25" s="5" customFormat="1" x14ac:dyDescent="0.2">
      <c r="A427" s="2"/>
      <c r="B427" s="29">
        <f>'3) Input geactiveerde inflatie'!B414</f>
        <v>402</v>
      </c>
      <c r="C427" s="29">
        <f>'3) Input geactiveerde inflatie'!D414</f>
        <v>9917.5082311430378</v>
      </c>
      <c r="D427" s="10">
        <f t="shared" si="41"/>
        <v>4958.7541155715189</v>
      </c>
      <c r="E427" s="39">
        <f>'3) Input geactiveerde inflatie'!E414</f>
        <v>11.5</v>
      </c>
      <c r="F427" s="51">
        <f>'3) Input geactiveerde inflatie'!F414</f>
        <v>2033</v>
      </c>
      <c r="G427" s="2"/>
      <c r="H427" s="53"/>
      <c r="I427" s="10">
        <f>IF(AND($F427&gt;I$10,$E427&gt;0),$D427/$E427,IF(I$10=$F427,$D427-SUM($G427:G427),0))</f>
        <v>431.19601004969729</v>
      </c>
      <c r="J427" s="10">
        <f>IF(AND($F427&gt;J$10,$E427&gt;0),$D427/$E427,IF(J$10=$F427,$D427-SUM($G427:I427),0))</f>
        <v>431.19601004969729</v>
      </c>
      <c r="K427" s="10">
        <f>IF(AND($F427&gt;K$10,$E427&gt;0),$D427/$E427,IF(K$10=$F427,$D427-SUM($G427:J427),0))</f>
        <v>431.19601004969729</v>
      </c>
      <c r="L427" s="10">
        <f>IF(AND($F427&gt;L$10,$E427&gt;0),$D427/$E427,IF(L$10=$F427,$D427-SUM($G427:K427),0))</f>
        <v>431.19601004969729</v>
      </c>
      <c r="M427" s="10">
        <f>IF(AND($F427&gt;M$10,$E427&gt;0),$D427/$E427,IF(M$10=$F427,$D427-SUM($G427:L427),0))</f>
        <v>431.19601004969729</v>
      </c>
      <c r="N427" s="2"/>
      <c r="O427" s="10">
        <f>I427*PRODUCT($O$17:O$17)</f>
        <v>435.07677414014455</v>
      </c>
      <c r="P427" s="10">
        <f>J427*PRODUCT($O$17:P$17)</f>
        <v>438.99246510740579</v>
      </c>
      <c r="Q427" s="10">
        <f>K427*PRODUCT($O$17:Q$17)</f>
        <v>442.94339729337236</v>
      </c>
      <c r="R427" s="10">
        <f>L427*PRODUCT($O$17:R$17)</f>
        <v>446.92988786901265</v>
      </c>
      <c r="S427" s="10">
        <f>M427*PRODUCT($O$17:S$17)</f>
        <v>450.95225685983371</v>
      </c>
      <c r="T427" s="2"/>
      <c r="U427" s="10">
        <f t="shared" si="40"/>
        <v>4568.3061284715177</v>
      </c>
      <c r="V427" s="10">
        <f t="shared" ref="V427:Y442" si="43">U427*P$17-P427</f>
        <v>4170.4284185203551</v>
      </c>
      <c r="W427" s="10">
        <f t="shared" si="43"/>
        <v>3765.0188769936653</v>
      </c>
      <c r="X427" s="10">
        <f t="shared" si="43"/>
        <v>3351.9741590175954</v>
      </c>
      <c r="Y427" s="10">
        <f t="shared" si="43"/>
        <v>2931.18966958892</v>
      </c>
    </row>
    <row r="428" spans="1:25" s="5" customFormat="1" x14ac:dyDescent="0.2">
      <c r="A428" s="2"/>
      <c r="B428" s="29">
        <f>'3) Input geactiveerde inflatie'!B415</f>
        <v>403</v>
      </c>
      <c r="C428" s="29">
        <f>'3) Input geactiveerde inflatie'!D415</f>
        <v>2.1539764376939274E-11</v>
      </c>
      <c r="D428" s="10">
        <f t="shared" si="41"/>
        <v>1.0769882188469637E-11</v>
      </c>
      <c r="E428" s="39">
        <f>'3) Input geactiveerde inflatie'!E415</f>
        <v>0</v>
      </c>
      <c r="F428" s="51">
        <f>'3) Input geactiveerde inflatie'!F415</f>
        <v>2018</v>
      </c>
      <c r="G428" s="2"/>
      <c r="H428" s="53"/>
      <c r="I428" s="10">
        <f>IF(AND($F428&gt;I$10,$E428&gt;0),$D428/$E428,IF(I$10=$F428,$D428-SUM($G428:G428),0))</f>
        <v>0</v>
      </c>
      <c r="J428" s="10">
        <f>IF(AND($F428&gt;J$10,$E428&gt;0),$D428/$E428,IF(J$10=$F428,$D428-SUM($G428:I428),0))</f>
        <v>0</v>
      </c>
      <c r="K428" s="10">
        <f>IF(AND($F428&gt;K$10,$E428&gt;0),$D428/$E428,IF(K$10=$F428,$D428-SUM($G428:J428),0))</f>
        <v>0</v>
      </c>
      <c r="L428" s="10">
        <f>IF(AND($F428&gt;L$10,$E428&gt;0),$D428/$E428,IF(L$10=$F428,$D428-SUM($G428:K428),0))</f>
        <v>0</v>
      </c>
      <c r="M428" s="10">
        <f>IF(AND($F428&gt;M$10,$E428&gt;0),$D428/$E428,IF(M$10=$F428,$D428-SUM($G428:L428),0))</f>
        <v>0</v>
      </c>
      <c r="N428" s="2"/>
      <c r="O428" s="10">
        <f>I428*PRODUCT($O$17:O$17)</f>
        <v>0</v>
      </c>
      <c r="P428" s="10">
        <f>J428*PRODUCT($O$17:P$17)</f>
        <v>0</v>
      </c>
      <c r="Q428" s="10">
        <f>K428*PRODUCT($O$17:Q$17)</f>
        <v>0</v>
      </c>
      <c r="R428" s="10">
        <f>L428*PRODUCT($O$17:R$17)</f>
        <v>0</v>
      </c>
      <c r="S428" s="10">
        <f>M428*PRODUCT($O$17:S$17)</f>
        <v>0</v>
      </c>
      <c r="T428" s="2"/>
      <c r="U428" s="10">
        <f t="shared" si="40"/>
        <v>1.0866811128165863E-11</v>
      </c>
      <c r="V428" s="10">
        <f t="shared" si="43"/>
        <v>1.0964612428319354E-11</v>
      </c>
      <c r="W428" s="10">
        <f t="shared" si="43"/>
        <v>1.1063293940174227E-11</v>
      </c>
      <c r="X428" s="10">
        <f t="shared" si="43"/>
        <v>1.1162863585635794E-11</v>
      </c>
      <c r="Y428" s="10">
        <f t="shared" si="43"/>
        <v>1.1263329357906515E-11</v>
      </c>
    </row>
    <row r="429" spans="1:25" s="5" customFormat="1" x14ac:dyDescent="0.2">
      <c r="A429" s="2"/>
      <c r="B429" s="29">
        <f>'3) Input geactiveerde inflatie'!B416</f>
        <v>404</v>
      </c>
      <c r="C429" s="29">
        <f>'3) Input geactiveerde inflatie'!D416</f>
        <v>417039.24863329343</v>
      </c>
      <c r="D429" s="10">
        <f t="shared" si="41"/>
        <v>208519.62431664672</v>
      </c>
      <c r="E429" s="39">
        <f>'3) Input geactiveerde inflatie'!E416</f>
        <v>37.5</v>
      </c>
      <c r="F429" s="51">
        <f>'3) Input geactiveerde inflatie'!F416</f>
        <v>2059</v>
      </c>
      <c r="G429" s="2"/>
      <c r="H429" s="53"/>
      <c r="I429" s="10">
        <f>IF(AND($F429&gt;I$10,$E429&gt;0),$D429/$E429,IF(I$10=$F429,$D429-SUM($G429:G429),0))</f>
        <v>5560.5233151105795</v>
      </c>
      <c r="J429" s="10">
        <f>IF(AND($F429&gt;J$10,$E429&gt;0),$D429/$E429,IF(J$10=$F429,$D429-SUM($G429:I429),0))</f>
        <v>5560.5233151105795</v>
      </c>
      <c r="K429" s="10">
        <f>IF(AND($F429&gt;K$10,$E429&gt;0),$D429/$E429,IF(K$10=$F429,$D429-SUM($G429:J429),0))</f>
        <v>5560.5233151105795</v>
      </c>
      <c r="L429" s="10">
        <f>IF(AND($F429&gt;L$10,$E429&gt;0),$D429/$E429,IF(L$10=$F429,$D429-SUM($G429:K429),0))</f>
        <v>5560.5233151105795</v>
      </c>
      <c r="M429" s="10">
        <f>IF(AND($F429&gt;M$10,$E429&gt;0),$D429/$E429,IF(M$10=$F429,$D429-SUM($G429:L429),0))</f>
        <v>5560.5233151105795</v>
      </c>
      <c r="N429" s="2"/>
      <c r="O429" s="10">
        <f>I429*PRODUCT($O$17:O$17)</f>
        <v>5610.568024946574</v>
      </c>
      <c r="P429" s="10">
        <f>J429*PRODUCT($O$17:P$17)</f>
        <v>5661.0631371710924</v>
      </c>
      <c r="Q429" s="10">
        <f>K429*PRODUCT($O$17:Q$17)</f>
        <v>5712.0127054056311</v>
      </c>
      <c r="R429" s="10">
        <f>L429*PRODUCT($O$17:R$17)</f>
        <v>5763.4208197542812</v>
      </c>
      <c r="S429" s="10">
        <f>M429*PRODUCT($O$17:S$17)</f>
        <v>5815.2916071320697</v>
      </c>
      <c r="T429" s="2"/>
      <c r="U429" s="10">
        <f t="shared" si="40"/>
        <v>204785.73291054994</v>
      </c>
      <c r="V429" s="10">
        <f t="shared" si="43"/>
        <v>200967.74136957378</v>
      </c>
      <c r="W429" s="10">
        <f t="shared" si="43"/>
        <v>197064.43833649429</v>
      </c>
      <c r="X429" s="10">
        <f t="shared" si="43"/>
        <v>193074.59746176846</v>
      </c>
      <c r="Y429" s="10">
        <f t="shared" si="43"/>
        <v>188996.97723179229</v>
      </c>
    </row>
    <row r="430" spans="1:25" s="5" customFormat="1" x14ac:dyDescent="0.2">
      <c r="A430" s="2"/>
      <c r="B430" s="29">
        <f>'3) Input geactiveerde inflatie'!B417</f>
        <v>405</v>
      </c>
      <c r="C430" s="29">
        <f>'3) Input geactiveerde inflatie'!D417</f>
        <v>197478.2403621925</v>
      </c>
      <c r="D430" s="10">
        <f t="shared" si="41"/>
        <v>98739.120181096252</v>
      </c>
      <c r="E430" s="39">
        <f>'3) Input geactiveerde inflatie'!E417</f>
        <v>27.5</v>
      </c>
      <c r="F430" s="51">
        <f>'3) Input geactiveerde inflatie'!F417</f>
        <v>2049</v>
      </c>
      <c r="G430" s="2"/>
      <c r="H430" s="53"/>
      <c r="I430" s="10">
        <f>IF(AND($F430&gt;I$10,$E430&gt;0),$D430/$E430,IF(I$10=$F430,$D430-SUM($G430:G430),0))</f>
        <v>3590.5134611307726</v>
      </c>
      <c r="J430" s="10">
        <f>IF(AND($F430&gt;J$10,$E430&gt;0),$D430/$E430,IF(J$10=$F430,$D430-SUM($G430:I430),0))</f>
        <v>3590.5134611307726</v>
      </c>
      <c r="K430" s="10">
        <f>IF(AND($F430&gt;K$10,$E430&gt;0),$D430/$E430,IF(K$10=$F430,$D430-SUM($G430:J430),0))</f>
        <v>3590.5134611307726</v>
      </c>
      <c r="L430" s="10">
        <f>IF(AND($F430&gt;L$10,$E430&gt;0),$D430/$E430,IF(L$10=$F430,$D430-SUM($G430:K430),0))</f>
        <v>3590.5134611307726</v>
      </c>
      <c r="M430" s="10">
        <f>IF(AND($F430&gt;M$10,$E430&gt;0),$D430/$E430,IF(M$10=$F430,$D430-SUM($G430:L430),0))</f>
        <v>3590.5134611307726</v>
      </c>
      <c r="N430" s="2"/>
      <c r="O430" s="10">
        <f>I430*PRODUCT($O$17:O$17)</f>
        <v>3622.8280822809493</v>
      </c>
      <c r="P430" s="10">
        <f>J430*PRODUCT($O$17:P$17)</f>
        <v>3655.4335350214774</v>
      </c>
      <c r="Q430" s="10">
        <f>K430*PRODUCT($O$17:Q$17)</f>
        <v>3688.3324368366698</v>
      </c>
      <c r="R430" s="10">
        <f>L430*PRODUCT($O$17:R$17)</f>
        <v>3721.5274287681996</v>
      </c>
      <c r="S430" s="10">
        <f>M430*PRODUCT($O$17:S$17)</f>
        <v>3755.0211756271128</v>
      </c>
      <c r="T430" s="2"/>
      <c r="U430" s="10">
        <f t="shared" si="40"/>
        <v>96004.944180445164</v>
      </c>
      <c r="V430" s="10">
        <f t="shared" si="43"/>
        <v>93213.555143047677</v>
      </c>
      <c r="W430" s="10">
        <f t="shared" si="43"/>
        <v>90364.144702498423</v>
      </c>
      <c r="X430" s="10">
        <f t="shared" si="43"/>
        <v>87455.894576052699</v>
      </c>
      <c r="Y430" s="10">
        <f t="shared" si="43"/>
        <v>84487.97645161004</v>
      </c>
    </row>
    <row r="431" spans="1:25" s="5" customFormat="1" x14ac:dyDescent="0.2">
      <c r="A431" s="2"/>
      <c r="B431" s="29">
        <f>'3) Input geactiveerde inflatie'!B418</f>
        <v>406</v>
      </c>
      <c r="C431" s="29">
        <f>'3) Input geactiveerde inflatie'!D418</f>
        <v>14489.729127378581</v>
      </c>
      <c r="D431" s="10">
        <f t="shared" si="41"/>
        <v>7244.8645636892907</v>
      </c>
      <c r="E431" s="39">
        <f>'3) Input geactiveerde inflatie'!E418</f>
        <v>17.5</v>
      </c>
      <c r="F431" s="51">
        <f>'3) Input geactiveerde inflatie'!F418</f>
        <v>2039</v>
      </c>
      <c r="G431" s="2"/>
      <c r="H431" s="53"/>
      <c r="I431" s="10">
        <f>IF(AND($F431&gt;I$10,$E431&gt;0),$D431/$E431,IF(I$10=$F431,$D431-SUM($G431:G431),0))</f>
        <v>413.99226078224518</v>
      </c>
      <c r="J431" s="10">
        <f>IF(AND($F431&gt;J$10,$E431&gt;0),$D431/$E431,IF(J$10=$F431,$D431-SUM($G431:I431),0))</f>
        <v>413.99226078224518</v>
      </c>
      <c r="K431" s="10">
        <f>IF(AND($F431&gt;K$10,$E431&gt;0),$D431/$E431,IF(K$10=$F431,$D431-SUM($G431:J431),0))</f>
        <v>413.99226078224518</v>
      </c>
      <c r="L431" s="10">
        <f>IF(AND($F431&gt;L$10,$E431&gt;0),$D431/$E431,IF(L$10=$F431,$D431-SUM($G431:K431),0))</f>
        <v>413.99226078224518</v>
      </c>
      <c r="M431" s="10">
        <f>IF(AND($F431&gt;M$10,$E431&gt;0),$D431/$E431,IF(M$10=$F431,$D431-SUM($G431:L431),0))</f>
        <v>413.99226078224518</v>
      </c>
      <c r="N431" s="2"/>
      <c r="O431" s="10">
        <f>I431*PRODUCT($O$17:O$17)</f>
        <v>417.71819112928534</v>
      </c>
      <c r="P431" s="10">
        <f>J431*PRODUCT($O$17:P$17)</f>
        <v>421.47765484944887</v>
      </c>
      <c r="Q431" s="10">
        <f>K431*PRODUCT($O$17:Q$17)</f>
        <v>425.27095374309386</v>
      </c>
      <c r="R431" s="10">
        <f>L431*PRODUCT($O$17:R$17)</f>
        <v>429.09839232678161</v>
      </c>
      <c r="S431" s="10">
        <f>M431*PRODUCT($O$17:S$17)</f>
        <v>432.96027785772264</v>
      </c>
      <c r="T431" s="2"/>
      <c r="U431" s="10">
        <f t="shared" si="40"/>
        <v>6892.3501536332078</v>
      </c>
      <c r="V431" s="10">
        <f t="shared" si="43"/>
        <v>6532.9036501664568</v>
      </c>
      <c r="W431" s="10">
        <f t="shared" si="43"/>
        <v>6166.4288292748606</v>
      </c>
      <c r="X431" s="10">
        <f t="shared" si="43"/>
        <v>5792.8282964115524</v>
      </c>
      <c r="Y431" s="10">
        <f t="shared" si="43"/>
        <v>5412.0034732215327</v>
      </c>
    </row>
    <row r="432" spans="1:25" s="5" customFormat="1" x14ac:dyDescent="0.2">
      <c r="A432" s="2"/>
      <c r="B432" s="29">
        <f>'3) Input geactiveerde inflatie'!B419</f>
        <v>407</v>
      </c>
      <c r="C432" s="29">
        <f>'3) Input geactiveerde inflatie'!D419</f>
        <v>7970.4690983055625</v>
      </c>
      <c r="D432" s="10">
        <f t="shared" si="41"/>
        <v>3985.2345491527813</v>
      </c>
      <c r="E432" s="39">
        <f>'3) Input geactiveerde inflatie'!E419</f>
        <v>12.5</v>
      </c>
      <c r="F432" s="51">
        <f>'3) Input geactiveerde inflatie'!F419</f>
        <v>2034</v>
      </c>
      <c r="G432" s="2"/>
      <c r="H432" s="53"/>
      <c r="I432" s="10">
        <f>IF(AND($F432&gt;I$10,$E432&gt;0),$D432/$E432,IF(I$10=$F432,$D432-SUM($G432:G432),0))</f>
        <v>318.81876393222251</v>
      </c>
      <c r="J432" s="10">
        <f>IF(AND($F432&gt;J$10,$E432&gt;0),$D432/$E432,IF(J$10=$F432,$D432-SUM($G432:I432),0))</f>
        <v>318.81876393222251</v>
      </c>
      <c r="K432" s="10">
        <f>IF(AND($F432&gt;K$10,$E432&gt;0),$D432/$E432,IF(K$10=$F432,$D432-SUM($G432:J432),0))</f>
        <v>318.81876393222251</v>
      </c>
      <c r="L432" s="10">
        <f>IF(AND($F432&gt;L$10,$E432&gt;0),$D432/$E432,IF(L$10=$F432,$D432-SUM($G432:K432),0))</f>
        <v>318.81876393222251</v>
      </c>
      <c r="M432" s="10">
        <f>IF(AND($F432&gt;M$10,$E432&gt;0),$D432/$E432,IF(M$10=$F432,$D432-SUM($G432:L432),0))</f>
        <v>318.81876393222251</v>
      </c>
      <c r="N432" s="2"/>
      <c r="O432" s="10">
        <f>I432*PRODUCT($O$17:O$17)</f>
        <v>321.68813280761248</v>
      </c>
      <c r="P432" s="10">
        <f>J432*PRODUCT($O$17:P$17)</f>
        <v>324.58332600288094</v>
      </c>
      <c r="Q432" s="10">
        <f>K432*PRODUCT($O$17:Q$17)</f>
        <v>327.5045759369068</v>
      </c>
      <c r="R432" s="10">
        <f>L432*PRODUCT($O$17:R$17)</f>
        <v>330.45211712033893</v>
      </c>
      <c r="S432" s="10">
        <f>M432*PRODUCT($O$17:S$17)</f>
        <v>333.42618617442196</v>
      </c>
      <c r="T432" s="2"/>
      <c r="U432" s="10">
        <f t="shared" si="40"/>
        <v>3699.4135272875433</v>
      </c>
      <c r="V432" s="10">
        <f t="shared" si="43"/>
        <v>3408.1249230302501</v>
      </c>
      <c r="W432" s="10">
        <f t="shared" si="43"/>
        <v>3111.2934714006151</v>
      </c>
      <c r="X432" s="10">
        <f t="shared" si="43"/>
        <v>2808.8429955228812</v>
      </c>
      <c r="Y432" s="10">
        <f t="shared" si="43"/>
        <v>2500.6963963081648</v>
      </c>
    </row>
    <row r="433" spans="1:25" s="5" customFormat="1" x14ac:dyDescent="0.2">
      <c r="A433" s="2"/>
      <c r="B433" s="29">
        <f>'3) Input geactiveerde inflatie'!B420</f>
        <v>408</v>
      </c>
      <c r="C433" s="29">
        <f>'3) Input geactiveerde inflatie'!D420</f>
        <v>5.0585200369823726E-11</v>
      </c>
      <c r="D433" s="10">
        <f t="shared" si="41"/>
        <v>2.5292600184911863E-11</v>
      </c>
      <c r="E433" s="39">
        <f>'3) Input geactiveerde inflatie'!E420</f>
        <v>0</v>
      </c>
      <c r="F433" s="51">
        <f>'3) Input geactiveerde inflatie'!F420</f>
        <v>2019</v>
      </c>
      <c r="G433" s="2"/>
      <c r="H433" s="53"/>
      <c r="I433" s="10">
        <f>IF(AND($F433&gt;I$10,$E433&gt;0),$D433/$E433,IF(I$10=$F433,$D433-SUM($G433:G433),0))</f>
        <v>0</v>
      </c>
      <c r="J433" s="10">
        <f>IF(AND($F433&gt;J$10,$E433&gt;0),$D433/$E433,IF(J$10=$F433,$D433-SUM($G433:I433),0))</f>
        <v>0</v>
      </c>
      <c r="K433" s="10">
        <f>IF(AND($F433&gt;K$10,$E433&gt;0),$D433/$E433,IF(K$10=$F433,$D433-SUM($G433:J433),0))</f>
        <v>0</v>
      </c>
      <c r="L433" s="10">
        <f>IF(AND($F433&gt;L$10,$E433&gt;0),$D433/$E433,IF(L$10=$F433,$D433-SUM($G433:K433),0))</f>
        <v>0</v>
      </c>
      <c r="M433" s="10">
        <f>IF(AND($F433&gt;M$10,$E433&gt;0),$D433/$E433,IF(M$10=$F433,$D433-SUM($G433:L433),0))</f>
        <v>0</v>
      </c>
      <c r="N433" s="2"/>
      <c r="O433" s="10">
        <f>I433*PRODUCT($O$17:O$17)</f>
        <v>0</v>
      </c>
      <c r="P433" s="10">
        <f>J433*PRODUCT($O$17:P$17)</f>
        <v>0</v>
      </c>
      <c r="Q433" s="10">
        <f>K433*PRODUCT($O$17:Q$17)</f>
        <v>0</v>
      </c>
      <c r="R433" s="10">
        <f>L433*PRODUCT($O$17:R$17)</f>
        <v>0</v>
      </c>
      <c r="S433" s="10">
        <f>M433*PRODUCT($O$17:S$17)</f>
        <v>0</v>
      </c>
      <c r="T433" s="2"/>
      <c r="U433" s="10">
        <f t="shared" si="40"/>
        <v>2.5520233586576066E-11</v>
      </c>
      <c r="V433" s="10">
        <f t="shared" si="43"/>
        <v>2.5749915688855248E-11</v>
      </c>
      <c r="W433" s="10">
        <f t="shared" si="43"/>
        <v>2.5981664930054944E-11</v>
      </c>
      <c r="X433" s="10">
        <f t="shared" si="43"/>
        <v>2.6215499914425436E-11</v>
      </c>
      <c r="Y433" s="10">
        <f t="shared" si="43"/>
        <v>2.6451439413655263E-11</v>
      </c>
    </row>
    <row r="434" spans="1:25" s="5" customFormat="1" x14ac:dyDescent="0.2">
      <c r="A434" s="2"/>
      <c r="B434" s="29">
        <f>'3) Input geactiveerde inflatie'!B421</f>
        <v>409</v>
      </c>
      <c r="C434" s="29">
        <f>'3) Input geactiveerde inflatie'!D421</f>
        <v>538488.17413875833</v>
      </c>
      <c r="D434" s="10">
        <f t="shared" si="41"/>
        <v>269244.08706937917</v>
      </c>
      <c r="E434" s="39">
        <f>'3) Input geactiveerde inflatie'!E421</f>
        <v>38.5</v>
      </c>
      <c r="F434" s="51">
        <f>'3) Input geactiveerde inflatie'!F421</f>
        <v>2060</v>
      </c>
      <c r="G434" s="2"/>
      <c r="H434" s="53"/>
      <c r="I434" s="10">
        <f>IF(AND($F434&gt;I$10,$E434&gt;0),$D434/$E434,IF(I$10=$F434,$D434-SUM($G434:G434),0))</f>
        <v>6993.3529108929652</v>
      </c>
      <c r="J434" s="10">
        <f>IF(AND($F434&gt;J$10,$E434&gt;0),$D434/$E434,IF(J$10=$F434,$D434-SUM($G434:I434),0))</f>
        <v>6993.3529108929652</v>
      </c>
      <c r="K434" s="10">
        <f>IF(AND($F434&gt;K$10,$E434&gt;0),$D434/$E434,IF(K$10=$F434,$D434-SUM($G434:J434),0))</f>
        <v>6993.3529108929652</v>
      </c>
      <c r="L434" s="10">
        <f>IF(AND($F434&gt;L$10,$E434&gt;0),$D434/$E434,IF(L$10=$F434,$D434-SUM($G434:K434),0))</f>
        <v>6993.3529108929652</v>
      </c>
      <c r="M434" s="10">
        <f>IF(AND($F434&gt;M$10,$E434&gt;0),$D434/$E434,IF(M$10=$F434,$D434-SUM($G434:L434),0))</f>
        <v>6993.3529108929652</v>
      </c>
      <c r="N434" s="2"/>
      <c r="O434" s="10">
        <f>I434*PRODUCT($O$17:O$17)</f>
        <v>7056.2930870910013</v>
      </c>
      <c r="P434" s="10">
        <f>J434*PRODUCT($O$17:P$17)</f>
        <v>7119.7997248748197</v>
      </c>
      <c r="Q434" s="10">
        <f>K434*PRODUCT($O$17:Q$17)</f>
        <v>7183.8779223986912</v>
      </c>
      <c r="R434" s="10">
        <f>L434*PRODUCT($O$17:R$17)</f>
        <v>7248.5328237002786</v>
      </c>
      <c r="S434" s="10">
        <f>M434*PRODUCT($O$17:S$17)</f>
        <v>7313.769619113581</v>
      </c>
      <c r="T434" s="2"/>
      <c r="U434" s="10">
        <f t="shared" si="40"/>
        <v>264610.99076591252</v>
      </c>
      <c r="V434" s="10">
        <f t="shared" si="43"/>
        <v>259872.68995793091</v>
      </c>
      <c r="W434" s="10">
        <f t="shared" si="43"/>
        <v>255027.66624515358</v>
      </c>
      <c r="X434" s="10">
        <f t="shared" si="43"/>
        <v>250074.38241765965</v>
      </c>
      <c r="Y434" s="10">
        <f t="shared" si="43"/>
        <v>245011.28224030498</v>
      </c>
    </row>
    <row r="435" spans="1:25" s="5" customFormat="1" x14ac:dyDescent="0.2">
      <c r="A435" s="2"/>
      <c r="B435" s="29">
        <f>'3) Input geactiveerde inflatie'!B422</f>
        <v>410</v>
      </c>
      <c r="C435" s="29">
        <f>'3) Input geactiveerde inflatie'!D422</f>
        <v>240486.3337651724</v>
      </c>
      <c r="D435" s="10">
        <f t="shared" si="41"/>
        <v>120243.1668825862</v>
      </c>
      <c r="E435" s="39">
        <f>'3) Input geactiveerde inflatie'!E422</f>
        <v>28.5</v>
      </c>
      <c r="F435" s="51">
        <f>'3) Input geactiveerde inflatie'!F422</f>
        <v>2050</v>
      </c>
      <c r="G435" s="2"/>
      <c r="H435" s="53"/>
      <c r="I435" s="10">
        <f>IF(AND($F435&gt;I$10,$E435&gt;0),$D435/$E435,IF(I$10=$F435,$D435-SUM($G435:G435),0))</f>
        <v>4219.0584871082874</v>
      </c>
      <c r="J435" s="10">
        <f>IF(AND($F435&gt;J$10,$E435&gt;0),$D435/$E435,IF(J$10=$F435,$D435-SUM($G435:I435),0))</f>
        <v>4219.0584871082874</v>
      </c>
      <c r="K435" s="10">
        <f>IF(AND($F435&gt;K$10,$E435&gt;0),$D435/$E435,IF(K$10=$F435,$D435-SUM($G435:J435),0))</f>
        <v>4219.0584871082874</v>
      </c>
      <c r="L435" s="10">
        <f>IF(AND($F435&gt;L$10,$E435&gt;0),$D435/$E435,IF(L$10=$F435,$D435-SUM($G435:K435),0))</f>
        <v>4219.0584871082874</v>
      </c>
      <c r="M435" s="10">
        <f>IF(AND($F435&gt;M$10,$E435&gt;0),$D435/$E435,IF(M$10=$F435,$D435-SUM($G435:L435),0))</f>
        <v>4219.0584871082874</v>
      </c>
      <c r="N435" s="2"/>
      <c r="O435" s="10">
        <f>I435*PRODUCT($O$17:O$17)</f>
        <v>4257.0300134922618</v>
      </c>
      <c r="P435" s="10">
        <f>J435*PRODUCT($O$17:P$17)</f>
        <v>4295.3432836136917</v>
      </c>
      <c r="Q435" s="10">
        <f>K435*PRODUCT($O$17:Q$17)</f>
        <v>4334.0013731662139</v>
      </c>
      <c r="R435" s="10">
        <f>L435*PRODUCT($O$17:R$17)</f>
        <v>4373.0073855247092</v>
      </c>
      <c r="S435" s="10">
        <f>M435*PRODUCT($O$17:S$17)</f>
        <v>4412.364451994431</v>
      </c>
      <c r="T435" s="2"/>
      <c r="U435" s="10">
        <f t="shared" si="40"/>
        <v>117068.32537103721</v>
      </c>
      <c r="V435" s="10">
        <f t="shared" si="43"/>
        <v>113826.59701576283</v>
      </c>
      <c r="W435" s="10">
        <f t="shared" si="43"/>
        <v>110517.03501573847</v>
      </c>
      <c r="X435" s="10">
        <f t="shared" si="43"/>
        <v>107138.6809453554</v>
      </c>
      <c r="Y435" s="10">
        <f t="shared" si="43"/>
        <v>103690.56462186915</v>
      </c>
    </row>
    <row r="436" spans="1:25" s="5" customFormat="1" x14ac:dyDescent="0.2">
      <c r="A436" s="2"/>
      <c r="B436" s="29">
        <f>'3) Input geactiveerde inflatie'!B423</f>
        <v>411</v>
      </c>
      <c r="C436" s="29">
        <f>'3) Input geactiveerde inflatie'!D423</f>
        <v>12048.835863688728</v>
      </c>
      <c r="D436" s="10">
        <f t="shared" si="41"/>
        <v>6024.4179318443639</v>
      </c>
      <c r="E436" s="39">
        <f>'3) Input geactiveerde inflatie'!E423</f>
        <v>18.5</v>
      </c>
      <c r="F436" s="51">
        <f>'3) Input geactiveerde inflatie'!F423</f>
        <v>2040</v>
      </c>
      <c r="G436" s="2"/>
      <c r="H436" s="53"/>
      <c r="I436" s="10">
        <f>IF(AND($F436&gt;I$10,$E436&gt;0),$D436/$E436,IF(I$10=$F436,$D436-SUM($G436:G436),0))</f>
        <v>325.64421253212777</v>
      </c>
      <c r="J436" s="10">
        <f>IF(AND($F436&gt;J$10,$E436&gt;0),$D436/$E436,IF(J$10=$F436,$D436-SUM($G436:I436),0))</f>
        <v>325.64421253212777</v>
      </c>
      <c r="K436" s="10">
        <f>IF(AND($F436&gt;K$10,$E436&gt;0),$D436/$E436,IF(K$10=$F436,$D436-SUM($G436:J436),0))</f>
        <v>325.64421253212777</v>
      </c>
      <c r="L436" s="10">
        <f>IF(AND($F436&gt;L$10,$E436&gt;0),$D436/$E436,IF(L$10=$F436,$D436-SUM($G436:K436),0))</f>
        <v>325.64421253212777</v>
      </c>
      <c r="M436" s="10">
        <f>IF(AND($F436&gt;M$10,$E436&gt;0),$D436/$E436,IF(M$10=$F436,$D436-SUM($G436:L436),0))</f>
        <v>325.64421253212777</v>
      </c>
      <c r="N436" s="2"/>
      <c r="O436" s="10">
        <f>I436*PRODUCT($O$17:O$17)</f>
        <v>328.57501044491687</v>
      </c>
      <c r="P436" s="10">
        <f>J436*PRODUCT($O$17:P$17)</f>
        <v>331.53218553892111</v>
      </c>
      <c r="Q436" s="10">
        <f>K436*PRODUCT($O$17:Q$17)</f>
        <v>334.51597520877135</v>
      </c>
      <c r="R436" s="10">
        <f>L436*PRODUCT($O$17:R$17)</f>
        <v>337.5266189856502</v>
      </c>
      <c r="S436" s="10">
        <f>M436*PRODUCT($O$17:S$17)</f>
        <v>340.56435855652103</v>
      </c>
      <c r="T436" s="2"/>
      <c r="U436" s="10">
        <f t="shared" si="40"/>
        <v>5750.0626827860451</v>
      </c>
      <c r="V436" s="10">
        <f t="shared" si="43"/>
        <v>5470.2810613921974</v>
      </c>
      <c r="W436" s="10">
        <f t="shared" si="43"/>
        <v>5184.9976157359552</v>
      </c>
      <c r="X436" s="10">
        <f t="shared" si="43"/>
        <v>4894.1359752919279</v>
      </c>
      <c r="Y436" s="10">
        <f t="shared" si="43"/>
        <v>4597.6188405130333</v>
      </c>
    </row>
    <row r="437" spans="1:25" s="5" customFormat="1" x14ac:dyDescent="0.2">
      <c r="A437" s="2"/>
      <c r="B437" s="29">
        <f>'3) Input geactiveerde inflatie'!B424</f>
        <v>412</v>
      </c>
      <c r="C437" s="29">
        <f>'3) Input geactiveerde inflatie'!D424</f>
        <v>6385.8020940931565</v>
      </c>
      <c r="D437" s="10">
        <f t="shared" si="41"/>
        <v>3192.9010470465782</v>
      </c>
      <c r="E437" s="39">
        <f>'3) Input geactiveerde inflatie'!E424</f>
        <v>13.5</v>
      </c>
      <c r="F437" s="51">
        <f>'3) Input geactiveerde inflatie'!F424</f>
        <v>2035</v>
      </c>
      <c r="G437" s="2"/>
      <c r="H437" s="53"/>
      <c r="I437" s="10">
        <f>IF(AND($F437&gt;I$10,$E437&gt;0),$D437/$E437,IF(I$10=$F437,$D437-SUM($G437:G437),0))</f>
        <v>236.51118867011689</v>
      </c>
      <c r="J437" s="10">
        <f>IF(AND($F437&gt;J$10,$E437&gt;0),$D437/$E437,IF(J$10=$F437,$D437-SUM($G437:I437),0))</f>
        <v>236.51118867011689</v>
      </c>
      <c r="K437" s="10">
        <f>IF(AND($F437&gt;K$10,$E437&gt;0),$D437/$E437,IF(K$10=$F437,$D437-SUM($G437:J437),0))</f>
        <v>236.51118867011689</v>
      </c>
      <c r="L437" s="10">
        <f>IF(AND($F437&gt;L$10,$E437&gt;0),$D437/$E437,IF(L$10=$F437,$D437-SUM($G437:K437),0))</f>
        <v>236.51118867011689</v>
      </c>
      <c r="M437" s="10">
        <f>IF(AND($F437&gt;M$10,$E437&gt;0),$D437/$E437,IF(M$10=$F437,$D437-SUM($G437:L437),0))</f>
        <v>236.51118867011689</v>
      </c>
      <c r="N437" s="2"/>
      <c r="O437" s="10">
        <f>I437*PRODUCT($O$17:O$17)</f>
        <v>238.63978936814792</v>
      </c>
      <c r="P437" s="10">
        <f>J437*PRODUCT($O$17:P$17)</f>
        <v>240.78754747246123</v>
      </c>
      <c r="Q437" s="10">
        <f>K437*PRODUCT($O$17:Q$17)</f>
        <v>242.95463539971334</v>
      </c>
      <c r="R437" s="10">
        <f>L437*PRODUCT($O$17:R$17)</f>
        <v>245.14122711831072</v>
      </c>
      <c r="S437" s="10">
        <f>M437*PRODUCT($O$17:S$17)</f>
        <v>247.3474981623755</v>
      </c>
      <c r="T437" s="2"/>
      <c r="U437" s="10">
        <f t="shared" si="40"/>
        <v>2982.9973671018492</v>
      </c>
      <c r="V437" s="10">
        <f t="shared" si="43"/>
        <v>2769.0567959333048</v>
      </c>
      <c r="W437" s="10">
        <f t="shared" si="43"/>
        <v>2551.0236716969907</v>
      </c>
      <c r="X437" s="10">
        <f t="shared" si="43"/>
        <v>2328.8416576239524</v>
      </c>
      <c r="Y437" s="10">
        <f t="shared" si="43"/>
        <v>2102.4537343801926</v>
      </c>
    </row>
    <row r="438" spans="1:25" s="5" customFormat="1" x14ac:dyDescent="0.2">
      <c r="A438" s="2"/>
      <c r="B438" s="29">
        <f>'3) Input geactiveerde inflatie'!B425</f>
        <v>413</v>
      </c>
      <c r="C438" s="29">
        <f>'3) Input geactiveerde inflatie'!D425</f>
        <v>4.3961335904896258E-11</v>
      </c>
      <c r="D438" s="10">
        <f t="shared" si="41"/>
        <v>2.1980667952448129E-11</v>
      </c>
      <c r="E438" s="39">
        <f>'3) Input geactiveerde inflatie'!E425</f>
        <v>0</v>
      </c>
      <c r="F438" s="51">
        <f>'3) Input geactiveerde inflatie'!F425</f>
        <v>2020</v>
      </c>
      <c r="G438" s="2"/>
      <c r="H438" s="53"/>
      <c r="I438" s="10">
        <f>IF(AND($F438&gt;I$10,$E438&gt;0),$D438/$E438,IF(I$10=$F438,$D438-SUM($G438:G438),0))</f>
        <v>0</v>
      </c>
      <c r="J438" s="10">
        <f>IF(AND($F438&gt;J$10,$E438&gt;0),$D438/$E438,IF(J$10=$F438,$D438-SUM($G438:I438),0))</f>
        <v>0</v>
      </c>
      <c r="K438" s="10">
        <f>IF(AND($F438&gt;K$10,$E438&gt;0),$D438/$E438,IF(K$10=$F438,$D438-SUM($G438:J438),0))</f>
        <v>0</v>
      </c>
      <c r="L438" s="10">
        <f>IF(AND($F438&gt;L$10,$E438&gt;0),$D438/$E438,IF(L$10=$F438,$D438-SUM($G438:K438),0))</f>
        <v>0</v>
      </c>
      <c r="M438" s="10">
        <f>IF(AND($F438&gt;M$10,$E438&gt;0),$D438/$E438,IF(M$10=$F438,$D438-SUM($G438:L438),0))</f>
        <v>0</v>
      </c>
      <c r="N438" s="2"/>
      <c r="O438" s="10">
        <f>I438*PRODUCT($O$17:O$17)</f>
        <v>0</v>
      </c>
      <c r="P438" s="10">
        <f>J438*PRODUCT($O$17:P$17)</f>
        <v>0</v>
      </c>
      <c r="Q438" s="10">
        <f>K438*PRODUCT($O$17:Q$17)</f>
        <v>0</v>
      </c>
      <c r="R438" s="10">
        <f>L438*PRODUCT($O$17:R$17)</f>
        <v>0</v>
      </c>
      <c r="S438" s="10">
        <f>M438*PRODUCT($O$17:S$17)</f>
        <v>0</v>
      </c>
      <c r="T438" s="2"/>
      <c r="U438" s="10">
        <f t="shared" si="40"/>
        <v>2.2178493964020161E-11</v>
      </c>
      <c r="V438" s="10">
        <f t="shared" si="43"/>
        <v>2.237810040969634E-11</v>
      </c>
      <c r="W438" s="10">
        <f t="shared" si="43"/>
        <v>2.2579503313383607E-11</v>
      </c>
      <c r="X438" s="10">
        <f t="shared" si="43"/>
        <v>2.2782718843204057E-11</v>
      </c>
      <c r="Y438" s="10">
        <f t="shared" si="43"/>
        <v>2.2987763312792892E-11</v>
      </c>
    </row>
    <row r="439" spans="1:25" s="5" customFormat="1" x14ac:dyDescent="0.2">
      <c r="A439" s="2"/>
      <c r="B439" s="29">
        <f>'3) Input geactiveerde inflatie'!B426</f>
        <v>414</v>
      </c>
      <c r="C439" s="29">
        <f>'3) Input geactiveerde inflatie'!D426</f>
        <v>515904.21436182829</v>
      </c>
      <c r="D439" s="10">
        <f t="shared" si="41"/>
        <v>257952.10718091414</v>
      </c>
      <c r="E439" s="39">
        <f>'3) Input geactiveerde inflatie'!E426</f>
        <v>39.5</v>
      </c>
      <c r="F439" s="51">
        <f>'3) Input geactiveerde inflatie'!F426</f>
        <v>2061</v>
      </c>
      <c r="G439" s="2"/>
      <c r="H439" s="53"/>
      <c r="I439" s="10">
        <f>IF(AND($F439&gt;I$10,$E439&gt;0),$D439/$E439,IF(I$10=$F439,$D439-SUM($G439:G439),0))</f>
        <v>6530.4330931877003</v>
      </c>
      <c r="J439" s="10">
        <f>IF(AND($F439&gt;J$10,$E439&gt;0),$D439/$E439,IF(J$10=$F439,$D439-SUM($G439:I439),0))</f>
        <v>6530.4330931877003</v>
      </c>
      <c r="K439" s="10">
        <f>IF(AND($F439&gt;K$10,$E439&gt;0),$D439/$E439,IF(K$10=$F439,$D439-SUM($G439:J439),0))</f>
        <v>6530.4330931877003</v>
      </c>
      <c r="L439" s="10">
        <f>IF(AND($F439&gt;L$10,$E439&gt;0),$D439/$E439,IF(L$10=$F439,$D439-SUM($G439:K439),0))</f>
        <v>6530.4330931877003</v>
      </c>
      <c r="M439" s="10">
        <f>IF(AND($F439&gt;M$10,$E439&gt;0),$D439/$E439,IF(M$10=$F439,$D439-SUM($G439:L439),0))</f>
        <v>6530.4330931877003</v>
      </c>
      <c r="N439" s="2"/>
      <c r="O439" s="10">
        <f>I439*PRODUCT($O$17:O$17)</f>
        <v>6589.206991026389</v>
      </c>
      <c r="P439" s="10">
        <f>J439*PRODUCT($O$17:P$17)</f>
        <v>6648.5098539456258</v>
      </c>
      <c r="Q439" s="10">
        <f>K439*PRODUCT($O$17:Q$17)</f>
        <v>6708.3464426311348</v>
      </c>
      <c r="R439" s="10">
        <f>L439*PRODUCT($O$17:R$17)</f>
        <v>6768.7215606148147</v>
      </c>
      <c r="S439" s="10">
        <f>M439*PRODUCT($O$17:S$17)</f>
        <v>6829.6400546603472</v>
      </c>
      <c r="T439" s="2"/>
      <c r="U439" s="10">
        <f t="shared" si="40"/>
        <v>253684.46915451597</v>
      </c>
      <c r="V439" s="10">
        <f t="shared" si="43"/>
        <v>249319.11952296094</v>
      </c>
      <c r="W439" s="10">
        <f t="shared" si="43"/>
        <v>244854.64515603645</v>
      </c>
      <c r="X439" s="10">
        <f t="shared" si="43"/>
        <v>240289.61540182593</v>
      </c>
      <c r="Y439" s="10">
        <f t="shared" si="43"/>
        <v>235622.58188578198</v>
      </c>
    </row>
    <row r="440" spans="1:25" s="5" customFormat="1" x14ac:dyDescent="0.2">
      <c r="A440" s="2"/>
      <c r="B440" s="29">
        <f>'3) Input geactiveerde inflatie'!B427</f>
        <v>415</v>
      </c>
      <c r="C440" s="29">
        <f>'3) Input geactiveerde inflatie'!D427</f>
        <v>260805.0777524861</v>
      </c>
      <c r="D440" s="10">
        <f t="shared" si="41"/>
        <v>130402.53887624305</v>
      </c>
      <c r="E440" s="39">
        <f>'3) Input geactiveerde inflatie'!E427</f>
        <v>29.5</v>
      </c>
      <c r="F440" s="51">
        <f>'3) Input geactiveerde inflatie'!F427</f>
        <v>2051</v>
      </c>
      <c r="G440" s="2"/>
      <c r="H440" s="53"/>
      <c r="I440" s="10">
        <f>IF(AND($F440&gt;I$10,$E440&gt;0),$D440/$E440,IF(I$10=$F440,$D440-SUM($G440:G440),0))</f>
        <v>4420.4250466523072</v>
      </c>
      <c r="J440" s="10">
        <f>IF(AND($F440&gt;J$10,$E440&gt;0),$D440/$E440,IF(J$10=$F440,$D440-SUM($G440:I440),0))</f>
        <v>4420.4250466523072</v>
      </c>
      <c r="K440" s="10">
        <f>IF(AND($F440&gt;K$10,$E440&gt;0),$D440/$E440,IF(K$10=$F440,$D440-SUM($G440:J440),0))</f>
        <v>4420.4250466523072</v>
      </c>
      <c r="L440" s="10">
        <f>IF(AND($F440&gt;L$10,$E440&gt;0),$D440/$E440,IF(L$10=$F440,$D440-SUM($G440:K440),0))</f>
        <v>4420.4250466523072</v>
      </c>
      <c r="M440" s="10">
        <f>IF(AND($F440&gt;M$10,$E440&gt;0),$D440/$E440,IF(M$10=$F440,$D440-SUM($G440:L440),0))</f>
        <v>4420.4250466523072</v>
      </c>
      <c r="N440" s="2"/>
      <c r="O440" s="10">
        <f>I440*PRODUCT($O$17:O$17)</f>
        <v>4460.2088720721777</v>
      </c>
      <c r="P440" s="10">
        <f>J440*PRODUCT($O$17:P$17)</f>
        <v>4500.350751920827</v>
      </c>
      <c r="Q440" s="10">
        <f>K440*PRODUCT($O$17:Q$17)</f>
        <v>4540.8539086881128</v>
      </c>
      <c r="R440" s="10">
        <f>L440*PRODUCT($O$17:R$17)</f>
        <v>4581.7215938663057</v>
      </c>
      <c r="S440" s="10">
        <f>M440*PRODUCT($O$17:S$17)</f>
        <v>4622.957088211102</v>
      </c>
      <c r="T440" s="2"/>
      <c r="U440" s="10">
        <f t="shared" si="40"/>
        <v>127115.95285405703</v>
      </c>
      <c r="V440" s="10">
        <f t="shared" si="43"/>
        <v>123759.64567782271</v>
      </c>
      <c r="W440" s="10">
        <f t="shared" si="43"/>
        <v>120332.628580235</v>
      </c>
      <c r="X440" s="10">
        <f t="shared" si="43"/>
        <v>116833.90064359081</v>
      </c>
      <c r="Y440" s="10">
        <f t="shared" si="43"/>
        <v>113262.44866117202</v>
      </c>
    </row>
    <row r="441" spans="1:25" s="5" customFormat="1" x14ac:dyDescent="0.2">
      <c r="A441" s="2"/>
      <c r="B441" s="29">
        <f>'3) Input geactiveerde inflatie'!B428</f>
        <v>416</v>
      </c>
      <c r="C441" s="29">
        <f>'3) Input geactiveerde inflatie'!D428</f>
        <v>44183.700258018158</v>
      </c>
      <c r="D441" s="10">
        <f t="shared" si="41"/>
        <v>22091.850129009079</v>
      </c>
      <c r="E441" s="39">
        <f>'3) Input geactiveerde inflatie'!E428</f>
        <v>19.5</v>
      </c>
      <c r="F441" s="51">
        <f>'3) Input geactiveerde inflatie'!F428</f>
        <v>2041</v>
      </c>
      <c r="G441" s="2"/>
      <c r="H441" s="53"/>
      <c r="I441" s="10">
        <f>IF(AND($F441&gt;I$10,$E441&gt;0),$D441/$E441,IF(I$10=$F441,$D441-SUM($G441:G441),0))</f>
        <v>1132.9153912312347</v>
      </c>
      <c r="J441" s="10">
        <f>IF(AND($F441&gt;J$10,$E441&gt;0),$D441/$E441,IF(J$10=$F441,$D441-SUM($G441:I441),0))</f>
        <v>1132.9153912312347</v>
      </c>
      <c r="K441" s="10">
        <f>IF(AND($F441&gt;K$10,$E441&gt;0),$D441/$E441,IF(K$10=$F441,$D441-SUM($G441:J441),0))</f>
        <v>1132.9153912312347</v>
      </c>
      <c r="L441" s="10">
        <f>IF(AND($F441&gt;L$10,$E441&gt;0),$D441/$E441,IF(L$10=$F441,$D441-SUM($G441:K441),0))</f>
        <v>1132.9153912312347</v>
      </c>
      <c r="M441" s="10">
        <f>IF(AND($F441&gt;M$10,$E441&gt;0),$D441/$E441,IF(M$10=$F441,$D441-SUM($G441:L441),0))</f>
        <v>1132.9153912312347</v>
      </c>
      <c r="N441" s="2"/>
      <c r="O441" s="10">
        <f>I441*PRODUCT($O$17:O$17)</f>
        <v>1143.1116297523156</v>
      </c>
      <c r="P441" s="10">
        <f>J441*PRODUCT($O$17:P$17)</f>
        <v>1153.3996344200864</v>
      </c>
      <c r="Q441" s="10">
        <f>K441*PRODUCT($O$17:Q$17)</f>
        <v>1163.7802311298669</v>
      </c>
      <c r="R441" s="10">
        <f>L441*PRODUCT($O$17:R$17)</f>
        <v>1174.2542532100356</v>
      </c>
      <c r="S441" s="10">
        <f>M441*PRODUCT($O$17:S$17)</f>
        <v>1184.8225414889259</v>
      </c>
      <c r="T441" s="2"/>
      <c r="U441" s="10">
        <f t="shared" si="40"/>
        <v>21147.565150417842</v>
      </c>
      <c r="V441" s="10">
        <f t="shared" si="43"/>
        <v>20184.493602351515</v>
      </c>
      <c r="W441" s="10">
        <f t="shared" si="43"/>
        <v>19202.373813642811</v>
      </c>
      <c r="X441" s="10">
        <f t="shared" si="43"/>
        <v>18200.94092475556</v>
      </c>
      <c r="Y441" s="10">
        <f t="shared" si="43"/>
        <v>17179.926851589429</v>
      </c>
    </row>
    <row r="442" spans="1:25" s="5" customFormat="1" x14ac:dyDescent="0.2">
      <c r="A442" s="2"/>
      <c r="B442" s="29">
        <f>'3) Input geactiveerde inflatie'!B429</f>
        <v>417</v>
      </c>
      <c r="C442" s="29">
        <f>'3) Input geactiveerde inflatie'!D429</f>
        <v>2177.3426674156781</v>
      </c>
      <c r="D442" s="10">
        <f t="shared" si="41"/>
        <v>1088.671333707839</v>
      </c>
      <c r="E442" s="39">
        <f>'3) Input geactiveerde inflatie'!E429</f>
        <v>14.5</v>
      </c>
      <c r="F442" s="51">
        <f>'3) Input geactiveerde inflatie'!F429</f>
        <v>2036</v>
      </c>
      <c r="G442" s="2"/>
      <c r="H442" s="53"/>
      <c r="I442" s="10">
        <f>IF(AND($F442&gt;I$10,$E442&gt;0),$D442/$E442,IF(I$10=$F442,$D442-SUM($G442:G442),0))</f>
        <v>75.080781635023385</v>
      </c>
      <c r="J442" s="10">
        <f>IF(AND($F442&gt;J$10,$E442&gt;0),$D442/$E442,IF(J$10=$F442,$D442-SUM($G442:I442),0))</f>
        <v>75.080781635023385</v>
      </c>
      <c r="K442" s="10">
        <f>IF(AND($F442&gt;K$10,$E442&gt;0),$D442/$E442,IF(K$10=$F442,$D442-SUM($G442:J442),0))</f>
        <v>75.080781635023385</v>
      </c>
      <c r="L442" s="10">
        <f>IF(AND($F442&gt;L$10,$E442&gt;0),$D442/$E442,IF(L$10=$F442,$D442-SUM($G442:K442),0))</f>
        <v>75.080781635023385</v>
      </c>
      <c r="M442" s="10">
        <f>IF(AND($F442&gt;M$10,$E442&gt;0),$D442/$E442,IF(M$10=$F442,$D442-SUM($G442:L442),0))</f>
        <v>75.080781635023385</v>
      </c>
      <c r="N442" s="2"/>
      <c r="O442" s="10">
        <f>I442*PRODUCT($O$17:O$17)</f>
        <v>75.756508669738594</v>
      </c>
      <c r="P442" s="10">
        <f>J442*PRODUCT($O$17:P$17)</f>
        <v>76.438317247766221</v>
      </c>
      <c r="Q442" s="10">
        <f>K442*PRODUCT($O$17:Q$17)</f>
        <v>77.126262102996108</v>
      </c>
      <c r="R442" s="10">
        <f>L442*PRODUCT($O$17:R$17)</f>
        <v>77.820398461923062</v>
      </c>
      <c r="S442" s="10">
        <f>M442*PRODUCT($O$17:S$17)</f>
        <v>78.520782048080363</v>
      </c>
      <c r="T442" s="2"/>
      <c r="U442" s="10">
        <f t="shared" si="40"/>
        <v>1022.7128670414709</v>
      </c>
      <c r="V442" s="10">
        <f t="shared" si="43"/>
        <v>955.47896559707783</v>
      </c>
      <c r="W442" s="10">
        <f t="shared" si="43"/>
        <v>886.95201418445538</v>
      </c>
      <c r="X442" s="10">
        <f t="shared" si="43"/>
        <v>817.11418385019226</v>
      </c>
      <c r="Y442" s="10">
        <f t="shared" si="43"/>
        <v>745.94742945676353</v>
      </c>
    </row>
    <row r="443" spans="1:25" s="5" customFormat="1" x14ac:dyDescent="0.2">
      <c r="A443" s="2"/>
      <c r="B443" s="29">
        <f>'3) Input geactiveerde inflatie'!B430</f>
        <v>418</v>
      </c>
      <c r="C443" s="29">
        <f>'3) Input geactiveerde inflatie'!D430</f>
        <v>-3.637978807091713E-12</v>
      </c>
      <c r="D443" s="10">
        <f t="shared" si="41"/>
        <v>-1.8189894035458565E-12</v>
      </c>
      <c r="E443" s="39">
        <f>'3) Input geactiveerde inflatie'!E430</f>
        <v>0</v>
      </c>
      <c r="F443" s="51">
        <f>'3) Input geactiveerde inflatie'!F430</f>
        <v>2021</v>
      </c>
      <c r="G443" s="2"/>
      <c r="H443" s="53"/>
      <c r="I443" s="10">
        <f>IF(AND($F443&gt;I$10,$E443&gt;0),$D443/$E443,IF(I$10=$F443,$D443-SUM($G443:G443),0))</f>
        <v>0</v>
      </c>
      <c r="J443" s="10">
        <f>IF(AND($F443&gt;J$10,$E443&gt;0),$D443/$E443,IF(J$10=$F443,$D443-SUM($G443:I443),0))</f>
        <v>0</v>
      </c>
      <c r="K443" s="10">
        <f>IF(AND($F443&gt;K$10,$E443&gt;0),$D443/$E443,IF(K$10=$F443,$D443-SUM($G443:J443),0))</f>
        <v>0</v>
      </c>
      <c r="L443" s="10">
        <f>IF(AND($F443&gt;L$10,$E443&gt;0),$D443/$E443,IF(L$10=$F443,$D443-SUM($G443:K443),0))</f>
        <v>0</v>
      </c>
      <c r="M443" s="10">
        <f>IF(AND($F443&gt;M$10,$E443&gt;0),$D443/$E443,IF(M$10=$F443,$D443-SUM($G443:L443),0))</f>
        <v>0</v>
      </c>
      <c r="N443" s="2"/>
      <c r="O443" s="10">
        <f>I443*PRODUCT($O$17:O$17)</f>
        <v>0</v>
      </c>
      <c r="P443" s="10">
        <f>J443*PRODUCT($O$17:P$17)</f>
        <v>0</v>
      </c>
      <c r="Q443" s="10">
        <f>K443*PRODUCT($O$17:Q$17)</f>
        <v>0</v>
      </c>
      <c r="R443" s="10">
        <f>L443*PRODUCT($O$17:R$17)</f>
        <v>0</v>
      </c>
      <c r="S443" s="10">
        <f>M443*PRODUCT($O$17:S$17)</f>
        <v>0</v>
      </c>
      <c r="T443" s="2"/>
      <c r="U443" s="10">
        <f t="shared" si="40"/>
        <v>-1.835360308177769E-12</v>
      </c>
      <c r="V443" s="10">
        <f t="shared" ref="V443:Y458" si="44">U443*P$17-P443</f>
        <v>-1.8518785509513687E-12</v>
      </c>
      <c r="W443" s="10">
        <f t="shared" si="44"/>
        <v>-1.8685454579099307E-12</v>
      </c>
      <c r="X443" s="10">
        <f t="shared" si="44"/>
        <v>-1.8853623670311198E-12</v>
      </c>
      <c r="Y443" s="10">
        <f t="shared" si="44"/>
        <v>-1.9023306283343998E-12</v>
      </c>
    </row>
    <row r="444" spans="1:25" s="5" customFormat="1" x14ac:dyDescent="0.2">
      <c r="A444" s="2"/>
      <c r="B444" s="29">
        <f>'3) Input geactiveerde inflatie'!B431</f>
        <v>419</v>
      </c>
      <c r="C444" s="29">
        <f>'3) Input geactiveerde inflatie'!D431</f>
        <v>522481.58712901315</v>
      </c>
      <c r="D444" s="10">
        <f t="shared" si="41"/>
        <v>261240.79356450657</v>
      </c>
      <c r="E444" s="39">
        <f>'3) Input geactiveerde inflatie'!E431</f>
        <v>40.5</v>
      </c>
      <c r="F444" s="51">
        <f>'3) Input geactiveerde inflatie'!F431</f>
        <v>2062</v>
      </c>
      <c r="G444" s="2"/>
      <c r="H444" s="53"/>
      <c r="I444" s="10">
        <f>IF(AND($F444&gt;I$10,$E444&gt;0),$D444/$E444,IF(I$10=$F444,$D444-SUM($G444:G444),0))</f>
        <v>6450.3899645557176</v>
      </c>
      <c r="J444" s="10">
        <f>IF(AND($F444&gt;J$10,$E444&gt;0),$D444/$E444,IF(J$10=$F444,$D444-SUM($G444:I444),0))</f>
        <v>6450.3899645557176</v>
      </c>
      <c r="K444" s="10">
        <f>IF(AND($F444&gt;K$10,$E444&gt;0),$D444/$E444,IF(K$10=$F444,$D444-SUM($G444:J444),0))</f>
        <v>6450.3899645557176</v>
      </c>
      <c r="L444" s="10">
        <f>IF(AND($F444&gt;L$10,$E444&gt;0),$D444/$E444,IF(L$10=$F444,$D444-SUM($G444:K444),0))</f>
        <v>6450.3899645557176</v>
      </c>
      <c r="M444" s="10">
        <f>IF(AND($F444&gt;M$10,$E444&gt;0),$D444/$E444,IF(M$10=$F444,$D444-SUM($G444:L444),0))</f>
        <v>6450.3899645557176</v>
      </c>
      <c r="N444" s="2"/>
      <c r="O444" s="10">
        <f>I444*PRODUCT($O$17:O$17)</f>
        <v>6508.4434742367184</v>
      </c>
      <c r="P444" s="10">
        <f>J444*PRODUCT($O$17:P$17)</f>
        <v>6567.0194655048481</v>
      </c>
      <c r="Q444" s="10">
        <f>K444*PRODUCT($O$17:Q$17)</f>
        <v>6626.1226406943906</v>
      </c>
      <c r="R444" s="10">
        <f>L444*PRODUCT($O$17:R$17)</f>
        <v>6685.7577444606395</v>
      </c>
      <c r="S444" s="10">
        <f>M444*PRODUCT($O$17:S$17)</f>
        <v>6745.9295641607841</v>
      </c>
      <c r="T444" s="2"/>
      <c r="U444" s="10">
        <f t="shared" si="40"/>
        <v>257083.51723235039</v>
      </c>
      <c r="V444" s="10">
        <f t="shared" si="44"/>
        <v>252830.24942193666</v>
      </c>
      <c r="W444" s="10">
        <f t="shared" si="44"/>
        <v>248479.59902603965</v>
      </c>
      <c r="X444" s="10">
        <f t="shared" si="44"/>
        <v>244030.15767281337</v>
      </c>
      <c r="Y444" s="10">
        <f t="shared" si="44"/>
        <v>239480.49952770787</v>
      </c>
    </row>
    <row r="445" spans="1:25" s="5" customFormat="1" x14ac:dyDescent="0.2">
      <c r="A445" s="2"/>
      <c r="B445" s="29">
        <f>'3) Input geactiveerde inflatie'!B432</f>
        <v>420</v>
      </c>
      <c r="C445" s="29">
        <f>'3) Input geactiveerde inflatie'!D432</f>
        <v>146357.18491155258</v>
      </c>
      <c r="D445" s="10">
        <f t="shared" si="41"/>
        <v>73178.592455776292</v>
      </c>
      <c r="E445" s="39">
        <f>'3) Input geactiveerde inflatie'!E432</f>
        <v>30.5</v>
      </c>
      <c r="F445" s="51">
        <f>'3) Input geactiveerde inflatie'!F432</f>
        <v>2052</v>
      </c>
      <c r="G445" s="2"/>
      <c r="H445" s="53"/>
      <c r="I445" s="10">
        <f>IF(AND($F445&gt;I$10,$E445&gt;0),$D445/$E445,IF(I$10=$F445,$D445-SUM($G445:G445),0))</f>
        <v>2399.2981133041408</v>
      </c>
      <c r="J445" s="10">
        <f>IF(AND($F445&gt;J$10,$E445&gt;0),$D445/$E445,IF(J$10=$F445,$D445-SUM($G445:I445),0))</f>
        <v>2399.2981133041408</v>
      </c>
      <c r="K445" s="10">
        <f>IF(AND($F445&gt;K$10,$E445&gt;0),$D445/$E445,IF(K$10=$F445,$D445-SUM($G445:J445),0))</f>
        <v>2399.2981133041408</v>
      </c>
      <c r="L445" s="10">
        <f>IF(AND($F445&gt;L$10,$E445&gt;0),$D445/$E445,IF(L$10=$F445,$D445-SUM($G445:K445),0))</f>
        <v>2399.2981133041408</v>
      </c>
      <c r="M445" s="10">
        <f>IF(AND($F445&gt;M$10,$E445&gt;0),$D445/$E445,IF(M$10=$F445,$D445-SUM($G445:L445),0))</f>
        <v>2399.2981133041408</v>
      </c>
      <c r="N445" s="2"/>
      <c r="O445" s="10">
        <f>I445*PRODUCT($O$17:O$17)</f>
        <v>2420.8917963238778</v>
      </c>
      <c r="P445" s="10">
        <f>J445*PRODUCT($O$17:P$17)</f>
        <v>2442.6798224907925</v>
      </c>
      <c r="Q445" s="10">
        <f>K445*PRODUCT($O$17:Q$17)</f>
        <v>2464.6639408932092</v>
      </c>
      <c r="R445" s="10">
        <f>L445*PRODUCT($O$17:R$17)</f>
        <v>2486.8459163612474</v>
      </c>
      <c r="S445" s="10">
        <f>M445*PRODUCT($O$17:S$17)</f>
        <v>2509.2275296084986</v>
      </c>
      <c r="T445" s="2"/>
      <c r="U445" s="10">
        <f t="shared" si="40"/>
        <v>71416.307991554393</v>
      </c>
      <c r="V445" s="10">
        <f t="shared" si="44"/>
        <v>69616.374940987575</v>
      </c>
      <c r="W445" s="10">
        <f t="shared" si="44"/>
        <v>67778.258374563244</v>
      </c>
      <c r="X445" s="10">
        <f t="shared" si="44"/>
        <v>65901.416783573062</v>
      </c>
      <c r="Y445" s="10">
        <f t="shared" si="44"/>
        <v>63985.302005016711</v>
      </c>
    </row>
    <row r="446" spans="1:25" s="5" customFormat="1" x14ac:dyDescent="0.2">
      <c r="A446" s="2"/>
      <c r="B446" s="29">
        <f>'3) Input geactiveerde inflatie'!B433</f>
        <v>421</v>
      </c>
      <c r="C446" s="29">
        <f>'3) Input geactiveerde inflatie'!D433</f>
        <v>22980.363837012905</v>
      </c>
      <c r="D446" s="10">
        <f t="shared" si="41"/>
        <v>11490.181918506452</v>
      </c>
      <c r="E446" s="39">
        <f>'3) Input geactiveerde inflatie'!E433</f>
        <v>20.5</v>
      </c>
      <c r="F446" s="51">
        <f>'3) Input geactiveerde inflatie'!F433</f>
        <v>2042</v>
      </c>
      <c r="G446" s="2"/>
      <c r="H446" s="53"/>
      <c r="I446" s="10">
        <f>IF(AND($F446&gt;I$10,$E446&gt;0),$D446/$E446,IF(I$10=$F446,$D446-SUM($G446:G446),0))</f>
        <v>560.49667895153425</v>
      </c>
      <c r="J446" s="10">
        <f>IF(AND($F446&gt;J$10,$E446&gt;0),$D446/$E446,IF(J$10=$F446,$D446-SUM($G446:I446),0))</f>
        <v>560.49667895153425</v>
      </c>
      <c r="K446" s="10">
        <f>IF(AND($F446&gt;K$10,$E446&gt;0),$D446/$E446,IF(K$10=$F446,$D446-SUM($G446:J446),0))</f>
        <v>560.49667895153425</v>
      </c>
      <c r="L446" s="10">
        <f>IF(AND($F446&gt;L$10,$E446&gt;0),$D446/$E446,IF(L$10=$F446,$D446-SUM($G446:K446),0))</f>
        <v>560.49667895153425</v>
      </c>
      <c r="M446" s="10">
        <f>IF(AND($F446&gt;M$10,$E446&gt;0),$D446/$E446,IF(M$10=$F446,$D446-SUM($G446:L446),0))</f>
        <v>560.49667895153425</v>
      </c>
      <c r="N446" s="2"/>
      <c r="O446" s="10">
        <f>I446*PRODUCT($O$17:O$17)</f>
        <v>565.54114906209804</v>
      </c>
      <c r="P446" s="10">
        <f>J446*PRODUCT($O$17:P$17)</f>
        <v>570.63101940365686</v>
      </c>
      <c r="Q446" s="10">
        <f>K446*PRODUCT($O$17:Q$17)</f>
        <v>575.76669857828961</v>
      </c>
      <c r="R446" s="10">
        <f>L446*PRODUCT($O$17:R$17)</f>
        <v>580.9485988654942</v>
      </c>
      <c r="S446" s="10">
        <f>M446*PRODUCT($O$17:S$17)</f>
        <v>586.17713625528359</v>
      </c>
      <c r="T446" s="2"/>
      <c r="U446" s="10">
        <f t="shared" si="40"/>
        <v>11028.052406710913</v>
      </c>
      <c r="V446" s="10">
        <f t="shared" si="44"/>
        <v>10556.673858967653</v>
      </c>
      <c r="W446" s="10">
        <f t="shared" si="44"/>
        <v>10075.917225120073</v>
      </c>
      <c r="X446" s="10">
        <f t="shared" si="44"/>
        <v>9585.6518812806571</v>
      </c>
      <c r="Y446" s="10">
        <f t="shared" si="44"/>
        <v>9085.7456119568997</v>
      </c>
    </row>
    <row r="447" spans="1:25" s="5" customFormat="1" x14ac:dyDescent="0.2">
      <c r="A447" s="2"/>
      <c r="B447" s="29">
        <f>'3) Input geactiveerde inflatie'!B434</f>
        <v>422</v>
      </c>
      <c r="C447" s="29">
        <f>'3) Input geactiveerde inflatie'!D434</f>
        <v>8947.4037550097273</v>
      </c>
      <c r="D447" s="10">
        <f t="shared" si="41"/>
        <v>4473.7018775048637</v>
      </c>
      <c r="E447" s="39">
        <f>'3) Input geactiveerde inflatie'!E434</f>
        <v>15.5</v>
      </c>
      <c r="F447" s="51">
        <f>'3) Input geactiveerde inflatie'!F434</f>
        <v>2037</v>
      </c>
      <c r="G447" s="2"/>
      <c r="H447" s="53"/>
      <c r="I447" s="10">
        <f>IF(AND($F447&gt;I$10,$E447&gt;0),$D447/$E447,IF(I$10=$F447,$D447-SUM($G447:G447),0))</f>
        <v>288.62592758095894</v>
      </c>
      <c r="J447" s="10">
        <f>IF(AND($F447&gt;J$10,$E447&gt;0),$D447/$E447,IF(J$10=$F447,$D447-SUM($G447:I447),0))</f>
        <v>288.62592758095894</v>
      </c>
      <c r="K447" s="10">
        <f>IF(AND($F447&gt;K$10,$E447&gt;0),$D447/$E447,IF(K$10=$F447,$D447-SUM($G447:J447),0))</f>
        <v>288.62592758095894</v>
      </c>
      <c r="L447" s="10">
        <f>IF(AND($F447&gt;L$10,$E447&gt;0),$D447/$E447,IF(L$10=$F447,$D447-SUM($G447:K447),0))</f>
        <v>288.62592758095894</v>
      </c>
      <c r="M447" s="10">
        <f>IF(AND($F447&gt;M$10,$E447&gt;0),$D447/$E447,IF(M$10=$F447,$D447-SUM($G447:L447),0))</f>
        <v>288.62592758095894</v>
      </c>
      <c r="N447" s="2"/>
      <c r="O447" s="10">
        <f>I447*PRODUCT($O$17:O$17)</f>
        <v>291.22356092918756</v>
      </c>
      <c r="P447" s="10">
        <f>J447*PRODUCT($O$17:P$17)</f>
        <v>293.84457297755023</v>
      </c>
      <c r="Q447" s="10">
        <f>K447*PRODUCT($O$17:Q$17)</f>
        <v>296.4891741343481</v>
      </c>
      <c r="R447" s="10">
        <f>L447*PRODUCT($O$17:R$17)</f>
        <v>299.15757670155716</v>
      </c>
      <c r="S447" s="10">
        <f>M447*PRODUCT($O$17:S$17)</f>
        <v>301.84999489187118</v>
      </c>
      <c r="T447" s="2"/>
      <c r="U447" s="10">
        <f t="shared" si="40"/>
        <v>4222.7416334732197</v>
      </c>
      <c r="V447" s="10">
        <f t="shared" si="44"/>
        <v>3966.9017351969278</v>
      </c>
      <c r="W447" s="10">
        <f t="shared" si="44"/>
        <v>3706.1146766793518</v>
      </c>
      <c r="X447" s="10">
        <f t="shared" si="44"/>
        <v>3440.3121320679084</v>
      </c>
      <c r="Y447" s="10">
        <f t="shared" si="44"/>
        <v>3169.4249463646479</v>
      </c>
    </row>
    <row r="448" spans="1:25" s="5" customFormat="1" x14ac:dyDescent="0.2">
      <c r="A448" s="2"/>
      <c r="B448" s="29">
        <f>'3) Input geactiveerde inflatie'!B435</f>
        <v>423</v>
      </c>
      <c r="C448" s="29">
        <f>'3) Input geactiveerde inflatie'!D435</f>
        <v>1077.077703959776</v>
      </c>
      <c r="D448" s="10">
        <f t="shared" si="41"/>
        <v>538.53885197988802</v>
      </c>
      <c r="E448" s="39">
        <f>'3) Input geactiveerde inflatie'!E435</f>
        <v>0.5</v>
      </c>
      <c r="F448" s="51">
        <f>'3) Input geactiveerde inflatie'!F435</f>
        <v>2022</v>
      </c>
      <c r="G448" s="2"/>
      <c r="H448" s="53"/>
      <c r="I448" s="10">
        <f>IF(AND($F448&gt;I$10,$E448&gt;0),$D448/$E448,IF(I$10=$F448,$D448-SUM($G448:G448),0))</f>
        <v>538.53885197988802</v>
      </c>
      <c r="J448" s="10">
        <f>IF(AND($F448&gt;J$10,$E448&gt;0),$D448/$E448,IF(J$10=$F448,$D448-SUM($G448:I448),0))</f>
        <v>0</v>
      </c>
      <c r="K448" s="10">
        <f>IF(AND($F448&gt;K$10,$E448&gt;0),$D448/$E448,IF(K$10=$F448,$D448-SUM($G448:J448),0))</f>
        <v>0</v>
      </c>
      <c r="L448" s="10">
        <f>IF(AND($F448&gt;L$10,$E448&gt;0),$D448/$E448,IF(L$10=$F448,$D448-SUM($G448:K448),0))</f>
        <v>0</v>
      </c>
      <c r="M448" s="10">
        <f>IF(AND($F448&gt;M$10,$E448&gt;0),$D448/$E448,IF(M$10=$F448,$D448-SUM($G448:L448),0))</f>
        <v>0</v>
      </c>
      <c r="N448" s="2"/>
      <c r="O448" s="10">
        <f>I448*PRODUCT($O$17:O$17)</f>
        <v>543.38570164770692</v>
      </c>
      <c r="P448" s="10">
        <f>J448*PRODUCT($O$17:P$17)</f>
        <v>0</v>
      </c>
      <c r="Q448" s="10">
        <f>K448*PRODUCT($O$17:Q$17)</f>
        <v>0</v>
      </c>
      <c r="R448" s="10">
        <f>L448*PRODUCT($O$17:R$17)</f>
        <v>0</v>
      </c>
      <c r="S448" s="10">
        <f>M448*PRODUCT($O$17:S$17)</f>
        <v>0</v>
      </c>
      <c r="T448" s="2"/>
      <c r="U448" s="10">
        <f t="shared" si="40"/>
        <v>0</v>
      </c>
      <c r="V448" s="10">
        <f t="shared" si="44"/>
        <v>0</v>
      </c>
      <c r="W448" s="10">
        <f t="shared" si="44"/>
        <v>0</v>
      </c>
      <c r="X448" s="10">
        <f t="shared" si="44"/>
        <v>0</v>
      </c>
      <c r="Y448" s="10">
        <f t="shared" si="44"/>
        <v>0</v>
      </c>
    </row>
    <row r="449" spans="1:25" s="5" customFormat="1" x14ac:dyDescent="0.2">
      <c r="A449" s="2"/>
      <c r="B449" s="29">
        <f>'3) Input geactiveerde inflatie'!B436</f>
        <v>424</v>
      </c>
      <c r="C449" s="29">
        <f>'3) Input geactiveerde inflatie'!D436</f>
        <v>267.0208976609922</v>
      </c>
      <c r="D449" s="10">
        <f t="shared" si="41"/>
        <v>133.5104488304961</v>
      </c>
      <c r="E449" s="39">
        <f>'3) Input geactiveerde inflatie'!E436</f>
        <v>0</v>
      </c>
      <c r="F449" s="51">
        <f>'3) Input geactiveerde inflatie'!F436</f>
        <v>2012</v>
      </c>
      <c r="G449" s="2"/>
      <c r="H449" s="53"/>
      <c r="I449" s="10">
        <f>IF(AND($F449&gt;I$10,$E449&gt;0),$D449/$E449,IF(I$10=$F449,$D449-SUM($G449:G449),0))</f>
        <v>0</v>
      </c>
      <c r="J449" s="10">
        <f>IF(AND($F449&gt;J$10,$E449&gt;0),$D449/$E449,IF(J$10=$F449,$D449-SUM($G449:I449),0))</f>
        <v>0</v>
      </c>
      <c r="K449" s="10">
        <f>IF(AND($F449&gt;K$10,$E449&gt;0),$D449/$E449,IF(K$10=$F449,$D449-SUM($G449:J449),0))</f>
        <v>0</v>
      </c>
      <c r="L449" s="10">
        <f>IF(AND($F449&gt;L$10,$E449&gt;0),$D449/$E449,IF(L$10=$F449,$D449-SUM($G449:K449),0))</f>
        <v>0</v>
      </c>
      <c r="M449" s="10">
        <f>IF(AND($F449&gt;M$10,$E449&gt;0),$D449/$E449,IF(M$10=$F449,$D449-SUM($G449:L449),0))</f>
        <v>0</v>
      </c>
      <c r="N449" s="2"/>
      <c r="O449" s="10">
        <f>I449*PRODUCT($O$17:O$17)</f>
        <v>0</v>
      </c>
      <c r="P449" s="10">
        <f>J449*PRODUCT($O$17:P$17)</f>
        <v>0</v>
      </c>
      <c r="Q449" s="10">
        <f>K449*PRODUCT($O$17:Q$17)</f>
        <v>0</v>
      </c>
      <c r="R449" s="10">
        <f>L449*PRODUCT($O$17:R$17)</f>
        <v>0</v>
      </c>
      <c r="S449" s="10">
        <f>M449*PRODUCT($O$17:S$17)</f>
        <v>0</v>
      </c>
      <c r="T449" s="2"/>
      <c r="U449" s="10">
        <f t="shared" si="40"/>
        <v>134.71204286997056</v>
      </c>
      <c r="V449" s="10">
        <f t="shared" si="44"/>
        <v>135.92445125580028</v>
      </c>
      <c r="W449" s="10">
        <f t="shared" si="44"/>
        <v>137.14777131710247</v>
      </c>
      <c r="X449" s="10">
        <f t="shared" si="44"/>
        <v>138.38210125895637</v>
      </c>
      <c r="Y449" s="10">
        <f t="shared" si="44"/>
        <v>139.62754017028695</v>
      </c>
    </row>
    <row r="450" spans="1:25" s="5" customFormat="1" x14ac:dyDescent="0.2">
      <c r="A450" s="2"/>
      <c r="B450" s="29">
        <f>'3) Input geactiveerde inflatie'!B437</f>
        <v>425</v>
      </c>
      <c r="C450" s="29">
        <f>'3) Input geactiveerde inflatie'!D437</f>
        <v>573563.8070536349</v>
      </c>
      <c r="D450" s="10">
        <f t="shared" si="41"/>
        <v>286781.90352681745</v>
      </c>
      <c r="E450" s="39">
        <f>'3) Input geactiveerde inflatie'!E437</f>
        <v>41.5</v>
      </c>
      <c r="F450" s="51">
        <f>'3) Input geactiveerde inflatie'!F437</f>
        <v>2063</v>
      </c>
      <c r="G450" s="2"/>
      <c r="H450" s="53"/>
      <c r="I450" s="10">
        <f>IF(AND($F450&gt;I$10,$E450&gt;0),$D450/$E450,IF(I$10=$F450,$D450-SUM($G450:G450),0))</f>
        <v>6910.4073138992153</v>
      </c>
      <c r="J450" s="10">
        <f>IF(AND($F450&gt;J$10,$E450&gt;0),$D450/$E450,IF(J$10=$F450,$D450-SUM($G450:I450),0))</f>
        <v>6910.4073138992153</v>
      </c>
      <c r="K450" s="10">
        <f>IF(AND($F450&gt;K$10,$E450&gt;0),$D450/$E450,IF(K$10=$F450,$D450-SUM($G450:J450),0))</f>
        <v>6910.4073138992153</v>
      </c>
      <c r="L450" s="10">
        <f>IF(AND($F450&gt;L$10,$E450&gt;0),$D450/$E450,IF(L$10=$F450,$D450-SUM($G450:K450),0))</f>
        <v>6910.4073138992153</v>
      </c>
      <c r="M450" s="10">
        <f>IF(AND($F450&gt;M$10,$E450&gt;0),$D450/$E450,IF(M$10=$F450,$D450-SUM($G450:L450),0))</f>
        <v>6910.4073138992153</v>
      </c>
      <c r="N450" s="2"/>
      <c r="O450" s="10">
        <f>I450*PRODUCT($O$17:O$17)</f>
        <v>6972.6009797243078</v>
      </c>
      <c r="P450" s="10">
        <f>J450*PRODUCT($O$17:P$17)</f>
        <v>7035.3543885418258</v>
      </c>
      <c r="Q450" s="10">
        <f>K450*PRODUCT($O$17:Q$17)</f>
        <v>7098.6725780387005</v>
      </c>
      <c r="R450" s="10">
        <f>L450*PRODUCT($O$17:R$17)</f>
        <v>7162.5606312410482</v>
      </c>
      <c r="S450" s="10">
        <f>M450*PRODUCT($O$17:S$17)</f>
        <v>7227.0236769222174</v>
      </c>
      <c r="T450" s="2"/>
      <c r="U450" s="10">
        <f t="shared" si="40"/>
        <v>282390.33967883448</v>
      </c>
      <c r="V450" s="10">
        <f t="shared" si="44"/>
        <v>277896.49834740214</v>
      </c>
      <c r="W450" s="10">
        <f t="shared" si="44"/>
        <v>273298.89425449003</v>
      </c>
      <c r="X450" s="10">
        <f t="shared" si="44"/>
        <v>268596.02367153933</v>
      </c>
      <c r="Y450" s="10">
        <f t="shared" si="44"/>
        <v>263786.36420766095</v>
      </c>
    </row>
    <row r="451" spans="1:25" s="5" customFormat="1" x14ac:dyDescent="0.2">
      <c r="A451" s="2"/>
      <c r="B451" s="29">
        <f>'3) Input geactiveerde inflatie'!B438</f>
        <v>426</v>
      </c>
      <c r="C451" s="29">
        <f>'3) Input geactiveerde inflatie'!D438</f>
        <v>258697.20526556461</v>
      </c>
      <c r="D451" s="10">
        <f t="shared" si="41"/>
        <v>129348.60263278231</v>
      </c>
      <c r="E451" s="39">
        <f>'3) Input geactiveerde inflatie'!E438</f>
        <v>31.5</v>
      </c>
      <c r="F451" s="51">
        <f>'3) Input geactiveerde inflatie'!F438</f>
        <v>2053</v>
      </c>
      <c r="G451" s="2"/>
      <c r="H451" s="53"/>
      <c r="I451" s="10">
        <f>IF(AND($F451&gt;I$10,$E451&gt;0),$D451/$E451,IF(I$10=$F451,$D451-SUM($G451:G451),0))</f>
        <v>4106.3048454851523</v>
      </c>
      <c r="J451" s="10">
        <f>IF(AND($F451&gt;J$10,$E451&gt;0),$D451/$E451,IF(J$10=$F451,$D451-SUM($G451:I451),0))</f>
        <v>4106.3048454851523</v>
      </c>
      <c r="K451" s="10">
        <f>IF(AND($F451&gt;K$10,$E451&gt;0),$D451/$E451,IF(K$10=$F451,$D451-SUM($G451:J451),0))</f>
        <v>4106.3048454851523</v>
      </c>
      <c r="L451" s="10">
        <f>IF(AND($F451&gt;L$10,$E451&gt;0),$D451/$E451,IF(L$10=$F451,$D451-SUM($G451:K451),0))</f>
        <v>4106.3048454851523</v>
      </c>
      <c r="M451" s="10">
        <f>IF(AND($F451&gt;M$10,$E451&gt;0),$D451/$E451,IF(M$10=$F451,$D451-SUM($G451:L451),0))</f>
        <v>4106.3048454851523</v>
      </c>
      <c r="N451" s="2"/>
      <c r="O451" s="10">
        <f>I451*PRODUCT($O$17:O$17)</f>
        <v>4143.2615890945181</v>
      </c>
      <c r="P451" s="10">
        <f>J451*PRODUCT($O$17:P$17)</f>
        <v>4180.5509433963689</v>
      </c>
      <c r="Q451" s="10">
        <f>K451*PRODUCT($O$17:Q$17)</f>
        <v>4218.1759018869352</v>
      </c>
      <c r="R451" s="10">
        <f>L451*PRODUCT($O$17:R$17)</f>
        <v>4256.1394850039169</v>
      </c>
      <c r="S451" s="10">
        <f>M451*PRODUCT($O$17:S$17)</f>
        <v>4294.4447403689519</v>
      </c>
      <c r="T451" s="2"/>
      <c r="U451" s="10">
        <f t="shared" si="40"/>
        <v>126369.47846738281</v>
      </c>
      <c r="V451" s="10">
        <f t="shared" si="44"/>
        <v>123326.25283019287</v>
      </c>
      <c r="W451" s="10">
        <f t="shared" si="44"/>
        <v>120218.01320377766</v>
      </c>
      <c r="X451" s="10">
        <f t="shared" si="44"/>
        <v>117043.83583760772</v>
      </c>
      <c r="Y451" s="10">
        <f t="shared" si="44"/>
        <v>113802.78561977722</v>
      </c>
    </row>
    <row r="452" spans="1:25" s="5" customFormat="1" x14ac:dyDescent="0.2">
      <c r="A452" s="2"/>
      <c r="B452" s="29">
        <f>'3) Input geactiveerde inflatie'!B439</f>
        <v>427</v>
      </c>
      <c r="C452" s="29">
        <f>'3) Input geactiveerde inflatie'!D439</f>
        <v>31050.294568673329</v>
      </c>
      <c r="D452" s="10">
        <f t="shared" si="41"/>
        <v>15525.147284336665</v>
      </c>
      <c r="E452" s="39">
        <f>'3) Input geactiveerde inflatie'!E439</f>
        <v>21.5</v>
      </c>
      <c r="F452" s="51">
        <f>'3) Input geactiveerde inflatie'!F439</f>
        <v>2043</v>
      </c>
      <c r="G452" s="2"/>
      <c r="H452" s="53"/>
      <c r="I452" s="10">
        <f>IF(AND($F452&gt;I$10,$E452&gt;0),$D452/$E452,IF(I$10=$F452,$D452-SUM($G452:G452),0))</f>
        <v>722.0998736900774</v>
      </c>
      <c r="J452" s="10">
        <f>IF(AND($F452&gt;J$10,$E452&gt;0),$D452/$E452,IF(J$10=$F452,$D452-SUM($G452:I452),0))</f>
        <v>722.0998736900774</v>
      </c>
      <c r="K452" s="10">
        <f>IF(AND($F452&gt;K$10,$E452&gt;0),$D452/$E452,IF(K$10=$F452,$D452-SUM($G452:J452),0))</f>
        <v>722.0998736900774</v>
      </c>
      <c r="L452" s="10">
        <f>IF(AND($F452&gt;L$10,$E452&gt;0),$D452/$E452,IF(L$10=$F452,$D452-SUM($G452:K452),0))</f>
        <v>722.0998736900774</v>
      </c>
      <c r="M452" s="10">
        <f>IF(AND($F452&gt;M$10,$E452&gt;0),$D452/$E452,IF(M$10=$F452,$D452-SUM($G452:L452),0))</f>
        <v>722.0998736900774</v>
      </c>
      <c r="N452" s="2"/>
      <c r="O452" s="10">
        <f>I452*PRODUCT($O$17:O$17)</f>
        <v>728.59877255328797</v>
      </c>
      <c r="P452" s="10">
        <f>J452*PRODUCT($O$17:P$17)</f>
        <v>735.15616150626749</v>
      </c>
      <c r="Q452" s="10">
        <f>K452*PRODUCT($O$17:Q$17)</f>
        <v>741.77256695982385</v>
      </c>
      <c r="R452" s="10">
        <f>L452*PRODUCT($O$17:R$17)</f>
        <v>748.44852006246208</v>
      </c>
      <c r="S452" s="10">
        <f>M452*PRODUCT($O$17:S$17)</f>
        <v>755.18455674302425</v>
      </c>
      <c r="T452" s="2"/>
      <c r="U452" s="10">
        <f t="shared" si="40"/>
        <v>14936.274837342404</v>
      </c>
      <c r="V452" s="10">
        <f t="shared" si="44"/>
        <v>14335.545149372216</v>
      </c>
      <c r="W452" s="10">
        <f t="shared" si="44"/>
        <v>13722.792488756741</v>
      </c>
      <c r="X452" s="10">
        <f t="shared" si="44"/>
        <v>13097.849101093088</v>
      </c>
      <c r="Y452" s="10">
        <f t="shared" si="44"/>
        <v>12460.5451862599</v>
      </c>
    </row>
    <row r="453" spans="1:25" s="5" customFormat="1" x14ac:dyDescent="0.2">
      <c r="A453" s="2"/>
      <c r="B453" s="29">
        <f>'3) Input geactiveerde inflatie'!B440</f>
        <v>428</v>
      </c>
      <c r="C453" s="29">
        <f>'3) Input geactiveerde inflatie'!D440</f>
        <v>6666.6037609315099</v>
      </c>
      <c r="D453" s="10">
        <f t="shared" si="41"/>
        <v>3333.3018804657549</v>
      </c>
      <c r="E453" s="39">
        <f>'3) Input geactiveerde inflatie'!E440</f>
        <v>16.5</v>
      </c>
      <c r="F453" s="51">
        <f>'3) Input geactiveerde inflatie'!F440</f>
        <v>2038</v>
      </c>
      <c r="G453" s="2"/>
      <c r="H453" s="53"/>
      <c r="I453" s="10">
        <f>IF(AND($F453&gt;I$10,$E453&gt;0),$D453/$E453,IF(I$10=$F453,$D453-SUM($G453:G453),0))</f>
        <v>202.01829578580333</v>
      </c>
      <c r="J453" s="10">
        <f>IF(AND($F453&gt;J$10,$E453&gt;0),$D453/$E453,IF(J$10=$F453,$D453-SUM($G453:I453),0))</f>
        <v>202.01829578580333</v>
      </c>
      <c r="K453" s="10">
        <f>IF(AND($F453&gt;K$10,$E453&gt;0),$D453/$E453,IF(K$10=$F453,$D453-SUM($G453:J453),0))</f>
        <v>202.01829578580333</v>
      </c>
      <c r="L453" s="10">
        <f>IF(AND($F453&gt;L$10,$E453&gt;0),$D453/$E453,IF(L$10=$F453,$D453-SUM($G453:K453),0))</f>
        <v>202.01829578580333</v>
      </c>
      <c r="M453" s="10">
        <f>IF(AND($F453&gt;M$10,$E453&gt;0),$D453/$E453,IF(M$10=$F453,$D453-SUM($G453:L453),0))</f>
        <v>202.01829578580333</v>
      </c>
      <c r="N453" s="2"/>
      <c r="O453" s="10">
        <f>I453*PRODUCT($O$17:O$17)</f>
        <v>203.83646044787554</v>
      </c>
      <c r="P453" s="10">
        <f>J453*PRODUCT($O$17:P$17)</f>
        <v>205.67098859190639</v>
      </c>
      <c r="Q453" s="10">
        <f>K453*PRODUCT($O$17:Q$17)</f>
        <v>207.52202748923352</v>
      </c>
      <c r="R453" s="10">
        <f>L453*PRODUCT($O$17:R$17)</f>
        <v>209.38972573663659</v>
      </c>
      <c r="S453" s="10">
        <f>M453*PRODUCT($O$17:S$17)</f>
        <v>211.2742332682663</v>
      </c>
      <c r="T453" s="2"/>
      <c r="U453" s="10">
        <f t="shared" si="40"/>
        <v>3159.4651369420708</v>
      </c>
      <c r="V453" s="10">
        <f t="shared" si="44"/>
        <v>2982.2293345826429</v>
      </c>
      <c r="W453" s="10">
        <f t="shared" si="44"/>
        <v>2801.5473711046529</v>
      </c>
      <c r="X453" s="10">
        <f t="shared" si="44"/>
        <v>2617.3715717079581</v>
      </c>
      <c r="Y453" s="10">
        <f t="shared" si="44"/>
        <v>2429.6536825850631</v>
      </c>
    </row>
    <row r="454" spans="1:25" s="5" customFormat="1" x14ac:dyDescent="0.2">
      <c r="A454" s="2"/>
      <c r="B454" s="29">
        <f>'3) Input geactiveerde inflatie'!B441</f>
        <v>429</v>
      </c>
      <c r="C454" s="29">
        <f>'3) Input geactiveerde inflatie'!D441</f>
        <v>5255.1810780343949</v>
      </c>
      <c r="D454" s="10">
        <f t="shared" si="41"/>
        <v>2627.5905390171974</v>
      </c>
      <c r="E454" s="39">
        <f>'3) Input geactiveerde inflatie'!E441</f>
        <v>1.5</v>
      </c>
      <c r="F454" s="51">
        <f>'3) Input geactiveerde inflatie'!F441</f>
        <v>2023</v>
      </c>
      <c r="G454" s="2"/>
      <c r="H454" s="53"/>
      <c r="I454" s="10">
        <f>IF(AND($F454&gt;I$10,$E454&gt;0),$D454/$E454,IF(I$10=$F454,$D454-SUM($G454:G454),0))</f>
        <v>1751.7270260114649</v>
      </c>
      <c r="J454" s="10">
        <f>IF(AND($F454&gt;J$10,$E454&gt;0),$D454/$E454,IF(J$10=$F454,$D454-SUM($G454:I454),0))</f>
        <v>875.86351300573256</v>
      </c>
      <c r="K454" s="10">
        <f>IF(AND($F454&gt;K$10,$E454&gt;0),$D454/$E454,IF(K$10=$F454,$D454-SUM($G454:J454),0))</f>
        <v>0</v>
      </c>
      <c r="L454" s="10">
        <f>IF(AND($F454&gt;L$10,$E454&gt;0),$D454/$E454,IF(L$10=$F454,$D454-SUM($G454:K454),0))</f>
        <v>0</v>
      </c>
      <c r="M454" s="10">
        <f>IF(AND($F454&gt;M$10,$E454&gt;0),$D454/$E454,IF(M$10=$F454,$D454-SUM($G454:L454),0))</f>
        <v>0</v>
      </c>
      <c r="N454" s="2"/>
      <c r="O454" s="10">
        <f>I454*PRODUCT($O$17:O$17)</f>
        <v>1767.4925692455679</v>
      </c>
      <c r="P454" s="10">
        <f>J454*PRODUCT($O$17:P$17)</f>
        <v>891.70000118438907</v>
      </c>
      <c r="Q454" s="10">
        <f>K454*PRODUCT($O$17:Q$17)</f>
        <v>0</v>
      </c>
      <c r="R454" s="10">
        <f>L454*PRODUCT($O$17:R$17)</f>
        <v>0</v>
      </c>
      <c r="S454" s="10">
        <f>M454*PRODUCT($O$17:S$17)</f>
        <v>0</v>
      </c>
      <c r="T454" s="2"/>
      <c r="U454" s="10">
        <f t="shared" si="40"/>
        <v>883.74628462278383</v>
      </c>
      <c r="V454" s="10">
        <f t="shared" si="44"/>
        <v>0</v>
      </c>
      <c r="W454" s="10">
        <f t="shared" si="44"/>
        <v>0</v>
      </c>
      <c r="X454" s="10">
        <f t="shared" si="44"/>
        <v>0</v>
      </c>
      <c r="Y454" s="10">
        <f t="shared" si="44"/>
        <v>0</v>
      </c>
    </row>
    <row r="455" spans="1:25" s="5" customFormat="1" x14ac:dyDescent="0.2">
      <c r="A455" s="2"/>
      <c r="B455" s="29">
        <f>'3) Input geactiveerde inflatie'!B442</f>
        <v>430</v>
      </c>
      <c r="C455" s="29">
        <f>'3) Input geactiveerde inflatie'!D442</f>
        <v>2717.7074736224567</v>
      </c>
      <c r="D455" s="10">
        <f t="shared" si="41"/>
        <v>1358.8537368112284</v>
      </c>
      <c r="E455" s="39">
        <f>'3) Input geactiveerde inflatie'!E442</f>
        <v>0</v>
      </c>
      <c r="F455" s="51">
        <f>'3) Input geactiveerde inflatie'!F442</f>
        <v>2013</v>
      </c>
      <c r="G455" s="2"/>
      <c r="H455" s="53"/>
      <c r="I455" s="10">
        <f>IF(AND($F455&gt;I$10,$E455&gt;0),$D455/$E455,IF(I$10=$F455,$D455-SUM($G455:G455),0))</f>
        <v>0</v>
      </c>
      <c r="J455" s="10">
        <f>IF(AND($F455&gt;J$10,$E455&gt;0),$D455/$E455,IF(J$10=$F455,$D455-SUM($G455:I455),0))</f>
        <v>0</v>
      </c>
      <c r="K455" s="10">
        <f>IF(AND($F455&gt;K$10,$E455&gt;0),$D455/$E455,IF(K$10=$F455,$D455-SUM($G455:J455),0))</f>
        <v>0</v>
      </c>
      <c r="L455" s="10">
        <f>IF(AND($F455&gt;L$10,$E455&gt;0),$D455/$E455,IF(L$10=$F455,$D455-SUM($G455:K455),0))</f>
        <v>0</v>
      </c>
      <c r="M455" s="10">
        <f>IF(AND($F455&gt;M$10,$E455&gt;0),$D455/$E455,IF(M$10=$F455,$D455-SUM($G455:L455),0))</f>
        <v>0</v>
      </c>
      <c r="N455" s="2"/>
      <c r="O455" s="10">
        <f>I455*PRODUCT($O$17:O$17)</f>
        <v>0</v>
      </c>
      <c r="P455" s="10">
        <f>J455*PRODUCT($O$17:P$17)</f>
        <v>0</v>
      </c>
      <c r="Q455" s="10">
        <f>K455*PRODUCT($O$17:Q$17)</f>
        <v>0</v>
      </c>
      <c r="R455" s="10">
        <f>L455*PRODUCT($O$17:R$17)</f>
        <v>0</v>
      </c>
      <c r="S455" s="10">
        <f>M455*PRODUCT($O$17:S$17)</f>
        <v>0</v>
      </c>
      <c r="T455" s="2"/>
      <c r="U455" s="10">
        <f t="shared" si="40"/>
        <v>1371.0834204425294</v>
      </c>
      <c r="V455" s="10">
        <f t="shared" si="44"/>
        <v>1383.4231712265121</v>
      </c>
      <c r="W455" s="10">
        <f t="shared" si="44"/>
        <v>1395.8739797675505</v>
      </c>
      <c r="X455" s="10">
        <f t="shared" si="44"/>
        <v>1408.4368455854583</v>
      </c>
      <c r="Y455" s="10">
        <f t="shared" si="44"/>
        <v>1421.1127771957272</v>
      </c>
    </row>
    <row r="456" spans="1:25" s="5" customFormat="1" x14ac:dyDescent="0.2">
      <c r="A456" s="2"/>
      <c r="B456" s="29">
        <f>'3) Input geactiveerde inflatie'!B443</f>
        <v>431</v>
      </c>
      <c r="C456" s="29">
        <f>'3) Input geactiveerde inflatie'!D443</f>
        <v>300692.4839344481</v>
      </c>
      <c r="D456" s="10">
        <f t="shared" si="41"/>
        <v>150346.24196722405</v>
      </c>
      <c r="E456" s="39">
        <f>'3) Input geactiveerde inflatie'!E443</f>
        <v>42.5</v>
      </c>
      <c r="F456" s="51">
        <f>'3) Input geactiveerde inflatie'!F443</f>
        <v>2064</v>
      </c>
      <c r="G456" s="2"/>
      <c r="H456" s="53"/>
      <c r="I456" s="10">
        <f>IF(AND($F456&gt;I$10,$E456&gt;0),$D456/$E456,IF(I$10=$F456,$D456-SUM($G456:G456),0))</f>
        <v>3537.558634522919</v>
      </c>
      <c r="J456" s="10">
        <f>IF(AND($F456&gt;J$10,$E456&gt;0),$D456/$E456,IF(J$10=$F456,$D456-SUM($G456:I456),0))</f>
        <v>3537.558634522919</v>
      </c>
      <c r="K456" s="10">
        <f>IF(AND($F456&gt;K$10,$E456&gt;0),$D456/$E456,IF(K$10=$F456,$D456-SUM($G456:J456),0))</f>
        <v>3537.558634522919</v>
      </c>
      <c r="L456" s="10">
        <f>IF(AND($F456&gt;L$10,$E456&gt;0),$D456/$E456,IF(L$10=$F456,$D456-SUM($G456:K456),0))</f>
        <v>3537.558634522919</v>
      </c>
      <c r="M456" s="10">
        <f>IF(AND($F456&gt;M$10,$E456&gt;0),$D456/$E456,IF(M$10=$F456,$D456-SUM($G456:L456),0))</f>
        <v>3537.558634522919</v>
      </c>
      <c r="N456" s="2"/>
      <c r="O456" s="10">
        <f>I456*PRODUCT($O$17:O$17)</f>
        <v>3569.3966622336247</v>
      </c>
      <c r="P456" s="10">
        <f>J456*PRODUCT($O$17:P$17)</f>
        <v>3601.521232193727</v>
      </c>
      <c r="Q456" s="10">
        <f>K456*PRODUCT($O$17:Q$17)</f>
        <v>3633.9349232834702</v>
      </c>
      <c r="R456" s="10">
        <f>L456*PRODUCT($O$17:R$17)</f>
        <v>3666.6403375930208</v>
      </c>
      <c r="S456" s="10">
        <f>M456*PRODUCT($O$17:S$17)</f>
        <v>3699.6401006313577</v>
      </c>
      <c r="T456" s="2"/>
      <c r="U456" s="10">
        <f t="shared" si="40"/>
        <v>148129.96148269542</v>
      </c>
      <c r="V456" s="10">
        <f t="shared" si="44"/>
        <v>145861.60990384594</v>
      </c>
      <c r="W456" s="10">
        <f t="shared" si="44"/>
        <v>143540.42946969706</v>
      </c>
      <c r="X456" s="10">
        <f t="shared" si="44"/>
        <v>141165.65299733132</v>
      </c>
      <c r="Y456" s="10">
        <f t="shared" si="44"/>
        <v>138736.50377367591</v>
      </c>
    </row>
    <row r="457" spans="1:25" s="5" customFormat="1" x14ac:dyDescent="0.2">
      <c r="A457" s="2"/>
      <c r="B457" s="29">
        <f>'3) Input geactiveerde inflatie'!B444</f>
        <v>432</v>
      </c>
      <c r="C457" s="29">
        <f>'3) Input geactiveerde inflatie'!D444</f>
        <v>93808.499851892469</v>
      </c>
      <c r="D457" s="10">
        <f t="shared" si="41"/>
        <v>46904.249925946235</v>
      </c>
      <c r="E457" s="39">
        <f>'3) Input geactiveerde inflatie'!E444</f>
        <v>32.5</v>
      </c>
      <c r="F457" s="51">
        <f>'3) Input geactiveerde inflatie'!F444</f>
        <v>2054</v>
      </c>
      <c r="G457" s="2"/>
      <c r="H457" s="53"/>
      <c r="I457" s="10">
        <f>IF(AND($F457&gt;I$10,$E457&gt;0),$D457/$E457,IF(I$10=$F457,$D457-SUM($G457:G457),0))</f>
        <v>1443.2076900291149</v>
      </c>
      <c r="J457" s="10">
        <f>IF(AND($F457&gt;J$10,$E457&gt;0),$D457/$E457,IF(J$10=$F457,$D457-SUM($G457:I457),0))</f>
        <v>1443.2076900291149</v>
      </c>
      <c r="K457" s="10">
        <f>IF(AND($F457&gt;K$10,$E457&gt;0),$D457/$E457,IF(K$10=$F457,$D457-SUM($G457:J457),0))</f>
        <v>1443.2076900291149</v>
      </c>
      <c r="L457" s="10">
        <f>IF(AND($F457&gt;L$10,$E457&gt;0),$D457/$E457,IF(L$10=$F457,$D457-SUM($G457:K457),0))</f>
        <v>1443.2076900291149</v>
      </c>
      <c r="M457" s="10">
        <f>IF(AND($F457&gt;M$10,$E457&gt;0),$D457/$E457,IF(M$10=$F457,$D457-SUM($G457:L457),0))</f>
        <v>1443.2076900291149</v>
      </c>
      <c r="N457" s="2"/>
      <c r="O457" s="10">
        <f>I457*PRODUCT($O$17:O$17)</f>
        <v>1456.1965592393767</v>
      </c>
      <c r="P457" s="10">
        <f>J457*PRODUCT($O$17:P$17)</f>
        <v>1469.302328272531</v>
      </c>
      <c r="Q457" s="10">
        <f>K457*PRODUCT($O$17:Q$17)</f>
        <v>1482.5260492269836</v>
      </c>
      <c r="R457" s="10">
        <f>L457*PRODUCT($O$17:R$17)</f>
        <v>1495.8687836700262</v>
      </c>
      <c r="S457" s="10">
        <f>M457*PRODUCT($O$17:S$17)</f>
        <v>1509.3316027230564</v>
      </c>
      <c r="T457" s="2"/>
      <c r="U457" s="10">
        <f t="shared" si="40"/>
        <v>45870.191616040371</v>
      </c>
      <c r="V457" s="10">
        <f t="shared" si="44"/>
        <v>44813.721012312199</v>
      </c>
      <c r="W457" s="10">
        <f t="shared" si="44"/>
        <v>43734.518452196025</v>
      </c>
      <c r="X457" s="10">
        <f t="shared" si="44"/>
        <v>42632.260334595761</v>
      </c>
      <c r="Y457" s="10">
        <f t="shared" si="44"/>
        <v>41506.619074884067</v>
      </c>
    </row>
    <row r="458" spans="1:25" s="5" customFormat="1" x14ac:dyDescent="0.2">
      <c r="A458" s="2"/>
      <c r="B458" s="29">
        <f>'3) Input geactiveerde inflatie'!B445</f>
        <v>433</v>
      </c>
      <c r="C458" s="29">
        <f>'3) Input geactiveerde inflatie'!D445</f>
        <v>17221.265571088763</v>
      </c>
      <c r="D458" s="10">
        <f t="shared" si="41"/>
        <v>8610.6327855443815</v>
      </c>
      <c r="E458" s="39">
        <f>'3) Input geactiveerde inflatie'!E445</f>
        <v>22.5</v>
      </c>
      <c r="F458" s="51">
        <f>'3) Input geactiveerde inflatie'!F445</f>
        <v>2044</v>
      </c>
      <c r="G458" s="2"/>
      <c r="H458" s="53"/>
      <c r="I458" s="10">
        <f>IF(AND($F458&gt;I$10,$E458&gt;0),$D458/$E458,IF(I$10=$F458,$D458-SUM($G458:G458),0))</f>
        <v>382.69479046863916</v>
      </c>
      <c r="J458" s="10">
        <f>IF(AND($F458&gt;J$10,$E458&gt;0),$D458/$E458,IF(J$10=$F458,$D458-SUM($G458:I458),0))</f>
        <v>382.69479046863916</v>
      </c>
      <c r="K458" s="10">
        <f>IF(AND($F458&gt;K$10,$E458&gt;0),$D458/$E458,IF(K$10=$F458,$D458-SUM($G458:J458),0))</f>
        <v>382.69479046863916</v>
      </c>
      <c r="L458" s="10">
        <f>IF(AND($F458&gt;L$10,$E458&gt;0),$D458/$E458,IF(L$10=$F458,$D458-SUM($G458:K458),0))</f>
        <v>382.69479046863916</v>
      </c>
      <c r="M458" s="10">
        <f>IF(AND($F458&gt;M$10,$E458&gt;0),$D458/$E458,IF(M$10=$F458,$D458-SUM($G458:L458),0))</f>
        <v>382.69479046863916</v>
      </c>
      <c r="N458" s="2"/>
      <c r="O458" s="10">
        <f>I458*PRODUCT($O$17:O$17)</f>
        <v>386.13904358285686</v>
      </c>
      <c r="P458" s="10">
        <f>J458*PRODUCT($O$17:P$17)</f>
        <v>389.61429497510255</v>
      </c>
      <c r="Q458" s="10">
        <f>K458*PRODUCT($O$17:Q$17)</f>
        <v>393.12082362987837</v>
      </c>
      <c r="R458" s="10">
        <f>L458*PRODUCT($O$17:R$17)</f>
        <v>396.65891104254723</v>
      </c>
      <c r="S458" s="10">
        <f>M458*PRODUCT($O$17:S$17)</f>
        <v>400.22884124193013</v>
      </c>
      <c r="T458" s="2"/>
      <c r="U458" s="10">
        <f t="shared" si="40"/>
        <v>8301.9894370314232</v>
      </c>
      <c r="V458" s="10">
        <f t="shared" si="44"/>
        <v>7987.093046989603</v>
      </c>
      <c r="W458" s="10">
        <f t="shared" si="44"/>
        <v>7665.8560607826303</v>
      </c>
      <c r="X458" s="10">
        <f t="shared" si="44"/>
        <v>7338.1898542871259</v>
      </c>
      <c r="Y458" s="10">
        <f t="shared" si="44"/>
        <v>7004.0047217337788</v>
      </c>
    </row>
    <row r="459" spans="1:25" s="5" customFormat="1" x14ac:dyDescent="0.2">
      <c r="A459" s="2"/>
      <c r="B459" s="29">
        <f>'3) Input geactiveerde inflatie'!B446</f>
        <v>434</v>
      </c>
      <c r="C459" s="29">
        <f>'3) Input geactiveerde inflatie'!D446</f>
        <v>3970.0300696304184</v>
      </c>
      <c r="D459" s="10">
        <f t="shared" si="41"/>
        <v>1985.0150348152092</v>
      </c>
      <c r="E459" s="39">
        <f>'3) Input geactiveerde inflatie'!E446</f>
        <v>17.5</v>
      </c>
      <c r="F459" s="51">
        <f>'3) Input geactiveerde inflatie'!F446</f>
        <v>2039</v>
      </c>
      <c r="G459" s="2"/>
      <c r="H459" s="53"/>
      <c r="I459" s="10">
        <f>IF(AND($F459&gt;I$10,$E459&gt;0),$D459/$E459,IF(I$10=$F459,$D459-SUM($G459:G459),0))</f>
        <v>113.42943056086909</v>
      </c>
      <c r="J459" s="10">
        <f>IF(AND($F459&gt;J$10,$E459&gt;0),$D459/$E459,IF(J$10=$F459,$D459-SUM($G459:I459),0))</f>
        <v>113.42943056086909</v>
      </c>
      <c r="K459" s="10">
        <f>IF(AND($F459&gt;K$10,$E459&gt;0),$D459/$E459,IF(K$10=$F459,$D459-SUM($G459:J459),0))</f>
        <v>113.42943056086909</v>
      </c>
      <c r="L459" s="10">
        <f>IF(AND($F459&gt;L$10,$E459&gt;0),$D459/$E459,IF(L$10=$F459,$D459-SUM($G459:K459),0))</f>
        <v>113.42943056086909</v>
      </c>
      <c r="M459" s="10">
        <f>IF(AND($F459&gt;M$10,$E459&gt;0),$D459/$E459,IF(M$10=$F459,$D459-SUM($G459:L459),0))</f>
        <v>113.42943056086909</v>
      </c>
      <c r="N459" s="2"/>
      <c r="O459" s="10">
        <f>I459*PRODUCT($O$17:O$17)</f>
        <v>114.4502954359169</v>
      </c>
      <c r="P459" s="10">
        <f>J459*PRODUCT($O$17:P$17)</f>
        <v>115.48034809484014</v>
      </c>
      <c r="Q459" s="10">
        <f>K459*PRODUCT($O$17:Q$17)</f>
        <v>116.51967122769368</v>
      </c>
      <c r="R459" s="10">
        <f>L459*PRODUCT($O$17:R$17)</f>
        <v>117.56834826874291</v>
      </c>
      <c r="S459" s="10">
        <f>M459*PRODUCT($O$17:S$17)</f>
        <v>118.62646340316159</v>
      </c>
      <c r="T459" s="2"/>
      <c r="U459" s="10">
        <f t="shared" si="40"/>
        <v>1888.429874692629</v>
      </c>
      <c r="V459" s="10">
        <f t="shared" ref="V459:Y474" si="45">U459*P$17-P459</f>
        <v>1789.9453954700223</v>
      </c>
      <c r="W459" s="10">
        <f t="shared" si="45"/>
        <v>1689.5352328015588</v>
      </c>
      <c r="X459" s="10">
        <f t="shared" si="45"/>
        <v>1587.1727016280297</v>
      </c>
      <c r="Y459" s="10">
        <f t="shared" si="45"/>
        <v>1482.8307925395202</v>
      </c>
    </row>
    <row r="460" spans="1:25" s="5" customFormat="1" x14ac:dyDescent="0.2">
      <c r="A460" s="2"/>
      <c r="B460" s="29">
        <f>'3) Input geactiveerde inflatie'!B447</f>
        <v>435</v>
      </c>
      <c r="C460" s="29">
        <f>'3) Input geactiveerde inflatie'!D447</f>
        <v>2497.2642749132719</v>
      </c>
      <c r="D460" s="10">
        <f t="shared" si="41"/>
        <v>1248.632137456636</v>
      </c>
      <c r="E460" s="39">
        <f>'3) Input geactiveerde inflatie'!E447</f>
        <v>2.5</v>
      </c>
      <c r="F460" s="51">
        <f>'3) Input geactiveerde inflatie'!F447</f>
        <v>2024</v>
      </c>
      <c r="G460" s="2"/>
      <c r="H460" s="53"/>
      <c r="I460" s="10">
        <f>IF(AND($F460&gt;I$10,$E460&gt;0),$D460/$E460,IF(I$10=$F460,$D460-SUM($G460:G460),0))</f>
        <v>499.4528549826544</v>
      </c>
      <c r="J460" s="10">
        <f>IF(AND($F460&gt;J$10,$E460&gt;0),$D460/$E460,IF(J$10=$F460,$D460-SUM($G460:I460),0))</f>
        <v>499.4528549826544</v>
      </c>
      <c r="K460" s="10">
        <f>IF(AND($F460&gt;K$10,$E460&gt;0),$D460/$E460,IF(K$10=$F460,$D460-SUM($G460:J460),0))</f>
        <v>249.72642749132717</v>
      </c>
      <c r="L460" s="10">
        <f>IF(AND($F460&gt;L$10,$E460&gt;0),$D460/$E460,IF(L$10=$F460,$D460-SUM($G460:K460),0))</f>
        <v>0</v>
      </c>
      <c r="M460" s="10">
        <f>IF(AND($F460&gt;M$10,$E460&gt;0),$D460/$E460,IF(M$10=$F460,$D460-SUM($G460:L460),0))</f>
        <v>0</v>
      </c>
      <c r="N460" s="2"/>
      <c r="O460" s="10">
        <f>I460*PRODUCT($O$17:O$17)</f>
        <v>503.94793067749822</v>
      </c>
      <c r="P460" s="10">
        <f>J460*PRODUCT($O$17:P$17)</f>
        <v>508.48346205359564</v>
      </c>
      <c r="Q460" s="10">
        <f>K460*PRODUCT($O$17:Q$17)</f>
        <v>256.52990660603894</v>
      </c>
      <c r="R460" s="10">
        <f>L460*PRODUCT($O$17:R$17)</f>
        <v>0</v>
      </c>
      <c r="S460" s="10">
        <f>M460*PRODUCT($O$17:S$17)</f>
        <v>0</v>
      </c>
      <c r="T460" s="2"/>
      <c r="U460" s="10">
        <f t="shared" si="40"/>
        <v>755.92189601624739</v>
      </c>
      <c r="V460" s="10">
        <f t="shared" si="45"/>
        <v>254.24173102679788</v>
      </c>
      <c r="W460" s="10">
        <f t="shared" si="45"/>
        <v>0</v>
      </c>
      <c r="X460" s="10">
        <f t="shared" si="45"/>
        <v>0</v>
      </c>
      <c r="Y460" s="10">
        <f t="shared" si="45"/>
        <v>0</v>
      </c>
    </row>
    <row r="461" spans="1:25" s="5" customFormat="1" x14ac:dyDescent="0.2">
      <c r="A461" s="2"/>
      <c r="B461" s="29">
        <f>'3) Input geactiveerde inflatie'!B448</f>
        <v>436</v>
      </c>
      <c r="C461" s="29">
        <f>'3) Input geactiveerde inflatie'!D448</f>
        <v>551.47523979045855</v>
      </c>
      <c r="D461" s="10">
        <f t="shared" si="41"/>
        <v>275.73761989522927</v>
      </c>
      <c r="E461" s="39">
        <f>'3) Input geactiveerde inflatie'!E448</f>
        <v>0</v>
      </c>
      <c r="F461" s="51">
        <f>'3) Input geactiveerde inflatie'!F448</f>
        <v>2014</v>
      </c>
      <c r="G461" s="2"/>
      <c r="H461" s="53"/>
      <c r="I461" s="10">
        <f>IF(AND($F461&gt;I$10,$E461&gt;0),$D461/$E461,IF(I$10=$F461,$D461-SUM($G461:G461),0))</f>
        <v>0</v>
      </c>
      <c r="J461" s="10">
        <f>IF(AND($F461&gt;J$10,$E461&gt;0),$D461/$E461,IF(J$10=$F461,$D461-SUM($G461:I461),0))</f>
        <v>0</v>
      </c>
      <c r="K461" s="10">
        <f>IF(AND($F461&gt;K$10,$E461&gt;0),$D461/$E461,IF(K$10=$F461,$D461-SUM($G461:J461),0))</f>
        <v>0</v>
      </c>
      <c r="L461" s="10">
        <f>IF(AND($F461&gt;L$10,$E461&gt;0),$D461/$E461,IF(L$10=$F461,$D461-SUM($G461:K461),0))</f>
        <v>0</v>
      </c>
      <c r="M461" s="10">
        <f>IF(AND($F461&gt;M$10,$E461&gt;0),$D461/$E461,IF(M$10=$F461,$D461-SUM($G461:L461),0))</f>
        <v>0</v>
      </c>
      <c r="N461" s="2"/>
      <c r="O461" s="10">
        <f>I461*PRODUCT($O$17:O$17)</f>
        <v>0</v>
      </c>
      <c r="P461" s="10">
        <f>J461*PRODUCT($O$17:P$17)</f>
        <v>0</v>
      </c>
      <c r="Q461" s="10">
        <f>K461*PRODUCT($O$17:Q$17)</f>
        <v>0</v>
      </c>
      <c r="R461" s="10">
        <f>L461*PRODUCT($O$17:R$17)</f>
        <v>0</v>
      </c>
      <c r="S461" s="10">
        <f>M461*PRODUCT($O$17:S$17)</f>
        <v>0</v>
      </c>
      <c r="T461" s="2"/>
      <c r="U461" s="10">
        <f t="shared" si="40"/>
        <v>278.21925847428633</v>
      </c>
      <c r="V461" s="10">
        <f t="shared" si="45"/>
        <v>280.72323180055486</v>
      </c>
      <c r="W461" s="10">
        <f t="shared" si="45"/>
        <v>283.24974088675981</v>
      </c>
      <c r="X461" s="10">
        <f t="shared" si="45"/>
        <v>285.79898855474062</v>
      </c>
      <c r="Y461" s="10">
        <f t="shared" si="45"/>
        <v>288.37117945173327</v>
      </c>
    </row>
    <row r="462" spans="1:25" s="5" customFormat="1" x14ac:dyDescent="0.2">
      <c r="A462" s="2"/>
      <c r="B462" s="29">
        <f>'3) Input geactiveerde inflatie'!B449</f>
        <v>437</v>
      </c>
      <c r="C462" s="29">
        <f>'3) Input geactiveerde inflatie'!D449</f>
        <v>163229.3548541849</v>
      </c>
      <c r="D462" s="10">
        <f t="shared" si="41"/>
        <v>81614.677427092451</v>
      </c>
      <c r="E462" s="39">
        <f>'3) Input geactiveerde inflatie'!E449</f>
        <v>43.5</v>
      </c>
      <c r="F462" s="51">
        <f>'3) Input geactiveerde inflatie'!F449</f>
        <v>2065</v>
      </c>
      <c r="G462" s="2"/>
      <c r="H462" s="53"/>
      <c r="I462" s="10">
        <f>IF(AND($F462&gt;I$10,$E462&gt;0),$D462/$E462,IF(I$10=$F462,$D462-SUM($G462:G462),0))</f>
        <v>1876.1994810825852</v>
      </c>
      <c r="J462" s="10">
        <f>IF(AND($F462&gt;J$10,$E462&gt;0),$D462/$E462,IF(J$10=$F462,$D462-SUM($G462:I462),0))</f>
        <v>1876.1994810825852</v>
      </c>
      <c r="K462" s="10">
        <f>IF(AND($F462&gt;K$10,$E462&gt;0),$D462/$E462,IF(K$10=$F462,$D462-SUM($G462:J462),0))</f>
        <v>1876.1994810825852</v>
      </c>
      <c r="L462" s="10">
        <f>IF(AND($F462&gt;L$10,$E462&gt;0),$D462/$E462,IF(L$10=$F462,$D462-SUM($G462:K462),0))</f>
        <v>1876.1994810825852</v>
      </c>
      <c r="M462" s="10">
        <f>IF(AND($F462&gt;M$10,$E462&gt;0),$D462/$E462,IF(M$10=$F462,$D462-SUM($G462:L462),0))</f>
        <v>1876.1994810825852</v>
      </c>
      <c r="N462" s="2"/>
      <c r="O462" s="10">
        <f>I462*PRODUCT($O$17:O$17)</f>
        <v>1893.0852764123283</v>
      </c>
      <c r="P462" s="10">
        <f>J462*PRODUCT($O$17:P$17)</f>
        <v>1910.123043900039</v>
      </c>
      <c r="Q462" s="10">
        <f>K462*PRODUCT($O$17:Q$17)</f>
        <v>1927.314151295139</v>
      </c>
      <c r="R462" s="10">
        <f>L462*PRODUCT($O$17:R$17)</f>
        <v>1944.6599786567949</v>
      </c>
      <c r="S462" s="10">
        <f>M462*PRODUCT($O$17:S$17)</f>
        <v>1962.1619184647061</v>
      </c>
      <c r="T462" s="2"/>
      <c r="U462" s="10">
        <f t="shared" si="40"/>
        <v>80456.124247523941</v>
      </c>
      <c r="V462" s="10">
        <f t="shared" si="45"/>
        <v>79270.106321851606</v>
      </c>
      <c r="W462" s="10">
        <f t="shared" si="45"/>
        <v>78056.223127453122</v>
      </c>
      <c r="X462" s="10">
        <f t="shared" si="45"/>
        <v>76814.069156943398</v>
      </c>
      <c r="Y462" s="10">
        <f t="shared" si="45"/>
        <v>75543.233860891167</v>
      </c>
    </row>
    <row r="463" spans="1:25" s="5" customFormat="1" x14ac:dyDescent="0.2">
      <c r="A463" s="2"/>
      <c r="B463" s="29">
        <f>'3) Input geactiveerde inflatie'!B450</f>
        <v>438</v>
      </c>
      <c r="C463" s="29">
        <f>'3) Input geactiveerde inflatie'!D450</f>
        <v>52579.702491568867</v>
      </c>
      <c r="D463" s="10">
        <f t="shared" si="41"/>
        <v>26289.851245784434</v>
      </c>
      <c r="E463" s="39">
        <f>'3) Input geactiveerde inflatie'!E450</f>
        <v>33.5</v>
      </c>
      <c r="F463" s="51">
        <f>'3) Input geactiveerde inflatie'!F450</f>
        <v>2055</v>
      </c>
      <c r="G463" s="2"/>
      <c r="H463" s="53"/>
      <c r="I463" s="10">
        <f>IF(AND($F463&gt;I$10,$E463&gt;0),$D463/$E463,IF(I$10=$F463,$D463-SUM($G463:G463),0))</f>
        <v>784.77167897863978</v>
      </c>
      <c r="J463" s="10">
        <f>IF(AND($F463&gt;J$10,$E463&gt;0),$D463/$E463,IF(J$10=$F463,$D463-SUM($G463:I463),0))</f>
        <v>784.77167897863978</v>
      </c>
      <c r="K463" s="10">
        <f>IF(AND($F463&gt;K$10,$E463&gt;0),$D463/$E463,IF(K$10=$F463,$D463-SUM($G463:J463),0))</f>
        <v>784.77167897863978</v>
      </c>
      <c r="L463" s="10">
        <f>IF(AND($F463&gt;L$10,$E463&gt;0),$D463/$E463,IF(L$10=$F463,$D463-SUM($G463:K463),0))</f>
        <v>784.77167897863978</v>
      </c>
      <c r="M463" s="10">
        <f>IF(AND($F463&gt;M$10,$E463&gt;0),$D463/$E463,IF(M$10=$F463,$D463-SUM($G463:L463),0))</f>
        <v>784.77167897863978</v>
      </c>
      <c r="N463" s="2"/>
      <c r="O463" s="10">
        <f>I463*PRODUCT($O$17:O$17)</f>
        <v>791.83462408944752</v>
      </c>
      <c r="P463" s="10">
        <f>J463*PRODUCT($O$17:P$17)</f>
        <v>798.96113570625243</v>
      </c>
      <c r="Q463" s="10">
        <f>K463*PRODUCT($O$17:Q$17)</f>
        <v>806.15178592760856</v>
      </c>
      <c r="R463" s="10">
        <f>L463*PRODUCT($O$17:R$17)</f>
        <v>813.4071520009569</v>
      </c>
      <c r="S463" s="10">
        <f>M463*PRODUCT($O$17:S$17)</f>
        <v>820.72781636896548</v>
      </c>
      <c r="T463" s="2"/>
      <c r="U463" s="10">
        <f t="shared" si="40"/>
        <v>25734.625282907044</v>
      </c>
      <c r="V463" s="10">
        <f t="shared" si="45"/>
        <v>25167.275774746951</v>
      </c>
      <c r="W463" s="10">
        <f t="shared" si="45"/>
        <v>24587.629470792061</v>
      </c>
      <c r="X463" s="10">
        <f t="shared" si="45"/>
        <v>23995.510984028231</v>
      </c>
      <c r="Y463" s="10">
        <f t="shared" si="45"/>
        <v>23390.742766515516</v>
      </c>
    </row>
    <row r="464" spans="1:25" s="5" customFormat="1" x14ac:dyDescent="0.2">
      <c r="A464" s="2"/>
      <c r="B464" s="29">
        <f>'3) Input geactiveerde inflatie'!B451</f>
        <v>439</v>
      </c>
      <c r="C464" s="29">
        <f>'3) Input geactiveerde inflatie'!D451</f>
        <v>8556.6256347441958</v>
      </c>
      <c r="D464" s="10">
        <f t="shared" si="41"/>
        <v>4278.3128173720979</v>
      </c>
      <c r="E464" s="39">
        <f>'3) Input geactiveerde inflatie'!E451</f>
        <v>23.5</v>
      </c>
      <c r="F464" s="51">
        <f>'3) Input geactiveerde inflatie'!F451</f>
        <v>2045</v>
      </c>
      <c r="G464" s="2"/>
      <c r="H464" s="53"/>
      <c r="I464" s="10">
        <f>IF(AND($F464&gt;I$10,$E464&gt;0),$D464/$E464,IF(I$10=$F464,$D464-SUM($G464:G464),0))</f>
        <v>182.05586456902543</v>
      </c>
      <c r="J464" s="10">
        <f>IF(AND($F464&gt;J$10,$E464&gt;0),$D464/$E464,IF(J$10=$F464,$D464-SUM($G464:I464),0))</f>
        <v>182.05586456902543</v>
      </c>
      <c r="K464" s="10">
        <f>IF(AND($F464&gt;K$10,$E464&gt;0),$D464/$E464,IF(K$10=$F464,$D464-SUM($G464:J464),0))</f>
        <v>182.05586456902543</v>
      </c>
      <c r="L464" s="10">
        <f>IF(AND($F464&gt;L$10,$E464&gt;0),$D464/$E464,IF(L$10=$F464,$D464-SUM($G464:K464),0))</f>
        <v>182.05586456902543</v>
      </c>
      <c r="M464" s="10">
        <f>IF(AND($F464&gt;M$10,$E464&gt;0),$D464/$E464,IF(M$10=$F464,$D464-SUM($G464:L464),0))</f>
        <v>182.05586456902543</v>
      </c>
      <c r="N464" s="2"/>
      <c r="O464" s="10">
        <f>I464*PRODUCT($O$17:O$17)</f>
        <v>183.69436735014665</v>
      </c>
      <c r="P464" s="10">
        <f>J464*PRODUCT($O$17:P$17)</f>
        <v>185.34761665629793</v>
      </c>
      <c r="Q464" s="10">
        <f>K464*PRODUCT($O$17:Q$17)</f>
        <v>187.0157452062046</v>
      </c>
      <c r="R464" s="10">
        <f>L464*PRODUCT($O$17:R$17)</f>
        <v>188.69888691306039</v>
      </c>
      <c r="S464" s="10">
        <f>M464*PRODUCT($O$17:S$17)</f>
        <v>190.39717689527794</v>
      </c>
      <c r="T464" s="2"/>
      <c r="U464" s="10">
        <f t="shared" si="40"/>
        <v>4133.1232653782999</v>
      </c>
      <c r="V464" s="10">
        <f t="shared" si="45"/>
        <v>3984.9737581104064</v>
      </c>
      <c r="W464" s="10">
        <f t="shared" si="45"/>
        <v>3833.8227767271951</v>
      </c>
      <c r="X464" s="10">
        <f t="shared" si="45"/>
        <v>3679.6282948046792</v>
      </c>
      <c r="Y464" s="10">
        <f t="shared" si="45"/>
        <v>3522.3477725626431</v>
      </c>
    </row>
    <row r="465" spans="1:25" s="5" customFormat="1" x14ac:dyDescent="0.2">
      <c r="A465" s="2"/>
      <c r="B465" s="29">
        <f>'3) Input geactiveerde inflatie'!B452</f>
        <v>440</v>
      </c>
      <c r="C465" s="29">
        <f>'3) Input geactiveerde inflatie'!D452</f>
        <v>2538.2071388740151</v>
      </c>
      <c r="D465" s="10">
        <f t="shared" si="41"/>
        <v>1269.1035694370075</v>
      </c>
      <c r="E465" s="39">
        <f>'3) Input geactiveerde inflatie'!E452</f>
        <v>18.5</v>
      </c>
      <c r="F465" s="51">
        <f>'3) Input geactiveerde inflatie'!F452</f>
        <v>2040</v>
      </c>
      <c r="G465" s="2"/>
      <c r="H465" s="53"/>
      <c r="I465" s="10">
        <f>IF(AND($F465&gt;I$10,$E465&gt;0),$D465/$E465,IF(I$10=$F465,$D465-SUM($G465:G465),0))</f>
        <v>68.600192942540943</v>
      </c>
      <c r="J465" s="10">
        <f>IF(AND($F465&gt;J$10,$E465&gt;0),$D465/$E465,IF(J$10=$F465,$D465-SUM($G465:I465),0))</f>
        <v>68.600192942540943</v>
      </c>
      <c r="K465" s="10">
        <f>IF(AND($F465&gt;K$10,$E465&gt;0),$D465/$E465,IF(K$10=$F465,$D465-SUM($G465:J465),0))</f>
        <v>68.600192942540943</v>
      </c>
      <c r="L465" s="10">
        <f>IF(AND($F465&gt;L$10,$E465&gt;0),$D465/$E465,IF(L$10=$F465,$D465-SUM($G465:K465),0))</f>
        <v>68.600192942540943</v>
      </c>
      <c r="M465" s="10">
        <f>IF(AND($F465&gt;M$10,$E465&gt;0),$D465/$E465,IF(M$10=$F465,$D465-SUM($G465:L465),0))</f>
        <v>68.600192942540943</v>
      </c>
      <c r="N465" s="2"/>
      <c r="O465" s="10">
        <f>I465*PRODUCT($O$17:O$17)</f>
        <v>69.217594679023804</v>
      </c>
      <c r="P465" s="10">
        <f>J465*PRODUCT($O$17:P$17)</f>
        <v>69.840553031135016</v>
      </c>
      <c r="Q465" s="10">
        <f>K465*PRODUCT($O$17:Q$17)</f>
        <v>70.469118008415208</v>
      </c>
      <c r="R465" s="10">
        <f>L465*PRODUCT($O$17:R$17)</f>
        <v>71.103340070490944</v>
      </c>
      <c r="S465" s="10">
        <f>M465*PRODUCT($O$17:S$17)</f>
        <v>71.743270131125357</v>
      </c>
      <c r="T465" s="2"/>
      <c r="U465" s="10">
        <f t="shared" si="40"/>
        <v>1211.3079068829168</v>
      </c>
      <c r="V465" s="10">
        <f t="shared" si="45"/>
        <v>1152.3691250137279</v>
      </c>
      <c r="W465" s="10">
        <f t="shared" si="45"/>
        <v>1092.271329130436</v>
      </c>
      <c r="X465" s="10">
        <f t="shared" si="45"/>
        <v>1030.9984310221189</v>
      </c>
      <c r="Y465" s="10">
        <f t="shared" si="45"/>
        <v>968.53414677019248</v>
      </c>
    </row>
    <row r="466" spans="1:25" s="5" customFormat="1" x14ac:dyDescent="0.2">
      <c r="A466" s="2"/>
      <c r="B466" s="29">
        <f>'3) Input geactiveerde inflatie'!B453</f>
        <v>441</v>
      </c>
      <c r="C466" s="29">
        <f>'3) Input geactiveerde inflatie'!D453</f>
        <v>2358.52877522368</v>
      </c>
      <c r="D466" s="10">
        <f t="shared" si="41"/>
        <v>1179.26438761184</v>
      </c>
      <c r="E466" s="39">
        <f>'3) Input geactiveerde inflatie'!E453</f>
        <v>3.5</v>
      </c>
      <c r="F466" s="51">
        <f>'3) Input geactiveerde inflatie'!F453</f>
        <v>2025</v>
      </c>
      <c r="G466" s="2"/>
      <c r="H466" s="53"/>
      <c r="I466" s="10">
        <f>IF(AND($F466&gt;I$10,$E466&gt;0),$D466/$E466,IF(I$10=$F466,$D466-SUM($G466:G466),0))</f>
        <v>336.93268217481142</v>
      </c>
      <c r="J466" s="10">
        <f>IF(AND($F466&gt;J$10,$E466&gt;0),$D466/$E466,IF(J$10=$F466,$D466-SUM($G466:I466),0))</f>
        <v>336.93268217481142</v>
      </c>
      <c r="K466" s="10">
        <f>IF(AND($F466&gt;K$10,$E466&gt;0),$D466/$E466,IF(K$10=$F466,$D466-SUM($G466:J466),0))</f>
        <v>336.93268217481142</v>
      </c>
      <c r="L466" s="10">
        <f>IF(AND($F466&gt;L$10,$E466&gt;0),$D466/$E466,IF(L$10=$F466,$D466-SUM($G466:K466),0))</f>
        <v>168.46634108740568</v>
      </c>
      <c r="M466" s="10">
        <f>IF(AND($F466&gt;M$10,$E466&gt;0),$D466/$E466,IF(M$10=$F466,$D466-SUM($G466:L466),0))</f>
        <v>0</v>
      </c>
      <c r="N466" s="2"/>
      <c r="O466" s="10">
        <f>I466*PRODUCT($O$17:O$17)</f>
        <v>339.9650763143847</v>
      </c>
      <c r="P466" s="10">
        <f>J466*PRODUCT($O$17:P$17)</f>
        <v>343.02476200121413</v>
      </c>
      <c r="Q466" s="10">
        <f>K466*PRODUCT($O$17:Q$17)</f>
        <v>346.111984859225</v>
      </c>
      <c r="R466" s="10">
        <f>L466*PRODUCT($O$17:R$17)</f>
        <v>174.61349636147895</v>
      </c>
      <c r="S466" s="10">
        <f>M466*PRODUCT($O$17:S$17)</f>
        <v>0</v>
      </c>
      <c r="T466" s="2"/>
      <c r="U466" s="10">
        <f t="shared" si="40"/>
        <v>849.91269078596156</v>
      </c>
      <c r="V466" s="10">
        <f t="shared" si="45"/>
        <v>514.53714300182105</v>
      </c>
      <c r="W466" s="10">
        <f t="shared" si="45"/>
        <v>173.05599242961239</v>
      </c>
      <c r="X466" s="10">
        <f t="shared" si="45"/>
        <v>0</v>
      </c>
      <c r="Y466" s="10">
        <f t="shared" si="45"/>
        <v>0</v>
      </c>
    </row>
    <row r="467" spans="1:25" s="5" customFormat="1" x14ac:dyDescent="0.2">
      <c r="A467" s="2"/>
      <c r="B467" s="29">
        <f>'3) Input geactiveerde inflatie'!B454</f>
        <v>442</v>
      </c>
      <c r="C467" s="29">
        <f>'3) Input geactiveerde inflatie'!D454</f>
        <v>257.60068337023358</v>
      </c>
      <c r="D467" s="10">
        <f t="shared" si="41"/>
        <v>128.80034168511679</v>
      </c>
      <c r="E467" s="39">
        <f>'3) Input geactiveerde inflatie'!E454</f>
        <v>0</v>
      </c>
      <c r="F467" s="51">
        <f>'3) Input geactiveerde inflatie'!F454</f>
        <v>2015</v>
      </c>
      <c r="G467" s="2"/>
      <c r="H467" s="53"/>
      <c r="I467" s="10">
        <f>IF(AND($F467&gt;I$10,$E467&gt;0),$D467/$E467,IF(I$10=$F467,$D467-SUM($G467:G467),0))</f>
        <v>0</v>
      </c>
      <c r="J467" s="10">
        <f>IF(AND($F467&gt;J$10,$E467&gt;0),$D467/$E467,IF(J$10=$F467,$D467-SUM($G467:I467),0))</f>
        <v>0</v>
      </c>
      <c r="K467" s="10">
        <f>IF(AND($F467&gt;K$10,$E467&gt;0),$D467/$E467,IF(K$10=$F467,$D467-SUM($G467:J467),0))</f>
        <v>0</v>
      </c>
      <c r="L467" s="10">
        <f>IF(AND($F467&gt;L$10,$E467&gt;0),$D467/$E467,IF(L$10=$F467,$D467-SUM($G467:K467),0))</f>
        <v>0</v>
      </c>
      <c r="M467" s="10">
        <f>IF(AND($F467&gt;M$10,$E467&gt;0),$D467/$E467,IF(M$10=$F467,$D467-SUM($G467:L467),0))</f>
        <v>0</v>
      </c>
      <c r="N467" s="2"/>
      <c r="O467" s="10">
        <f>I467*PRODUCT($O$17:O$17)</f>
        <v>0</v>
      </c>
      <c r="P467" s="10">
        <f>J467*PRODUCT($O$17:P$17)</f>
        <v>0</v>
      </c>
      <c r="Q467" s="10">
        <f>K467*PRODUCT($O$17:Q$17)</f>
        <v>0</v>
      </c>
      <c r="R467" s="10">
        <f>L467*PRODUCT($O$17:R$17)</f>
        <v>0</v>
      </c>
      <c r="S467" s="10">
        <f>M467*PRODUCT($O$17:S$17)</f>
        <v>0</v>
      </c>
      <c r="T467" s="2"/>
      <c r="U467" s="10">
        <f t="shared" si="40"/>
        <v>129.95954476028282</v>
      </c>
      <c r="V467" s="10">
        <f t="shared" si="45"/>
        <v>131.12918066312537</v>
      </c>
      <c r="W467" s="10">
        <f t="shared" si="45"/>
        <v>132.30934328909348</v>
      </c>
      <c r="X467" s="10">
        <f t="shared" si="45"/>
        <v>133.50012737869531</v>
      </c>
      <c r="Y467" s="10">
        <f t="shared" si="45"/>
        <v>134.70162852510356</v>
      </c>
    </row>
    <row r="468" spans="1:25" s="5" customFormat="1" x14ac:dyDescent="0.2">
      <c r="A468" s="2"/>
      <c r="B468" s="29">
        <f>'3) Input geactiveerde inflatie'!B455</f>
        <v>443</v>
      </c>
      <c r="C468" s="29">
        <f>'3) Input geactiveerde inflatie'!D455</f>
        <v>28843.994692432345</v>
      </c>
      <c r="D468" s="10">
        <f t="shared" si="41"/>
        <v>14421.997346216172</v>
      </c>
      <c r="E468" s="39">
        <f>'3) Input geactiveerde inflatie'!E455</f>
        <v>0.5</v>
      </c>
      <c r="F468" s="51">
        <f>'3) Input geactiveerde inflatie'!F455</f>
        <v>2022</v>
      </c>
      <c r="G468" s="2"/>
      <c r="H468" s="53"/>
      <c r="I468" s="10">
        <f>IF(AND($F468&gt;I$10,$E468&gt;0),$D468/$E468,IF(I$10=$F468,$D468-SUM($G468:G468),0))</f>
        <v>14421.997346216172</v>
      </c>
      <c r="J468" s="10">
        <f>IF(AND($F468&gt;J$10,$E468&gt;0),$D468/$E468,IF(J$10=$F468,$D468-SUM($G468:I468),0))</f>
        <v>0</v>
      </c>
      <c r="K468" s="10">
        <f>IF(AND($F468&gt;K$10,$E468&gt;0),$D468/$E468,IF(K$10=$F468,$D468-SUM($G468:J468),0))</f>
        <v>0</v>
      </c>
      <c r="L468" s="10">
        <f>IF(AND($F468&gt;L$10,$E468&gt;0),$D468/$E468,IF(L$10=$F468,$D468-SUM($G468:K468),0))</f>
        <v>0</v>
      </c>
      <c r="M468" s="10">
        <f>IF(AND($F468&gt;M$10,$E468&gt;0),$D468/$E468,IF(M$10=$F468,$D468-SUM($G468:L468),0))</f>
        <v>0</v>
      </c>
      <c r="N468" s="2"/>
      <c r="O468" s="10">
        <f>I468*PRODUCT($O$17:O$17)</f>
        <v>14551.795322332116</v>
      </c>
      <c r="P468" s="10">
        <f>J468*PRODUCT($O$17:P$17)</f>
        <v>0</v>
      </c>
      <c r="Q468" s="10">
        <f>K468*PRODUCT($O$17:Q$17)</f>
        <v>0</v>
      </c>
      <c r="R468" s="10">
        <f>L468*PRODUCT($O$17:R$17)</f>
        <v>0</v>
      </c>
      <c r="S468" s="10">
        <f>M468*PRODUCT($O$17:S$17)</f>
        <v>0</v>
      </c>
      <c r="T468" s="2"/>
      <c r="U468" s="10">
        <f t="shared" si="40"/>
        <v>0</v>
      </c>
      <c r="V468" s="10">
        <f t="shared" si="45"/>
        <v>0</v>
      </c>
      <c r="W468" s="10">
        <f t="shared" si="45"/>
        <v>0</v>
      </c>
      <c r="X468" s="10">
        <f t="shared" si="45"/>
        <v>0</v>
      </c>
      <c r="Y468" s="10">
        <f t="shared" si="45"/>
        <v>0</v>
      </c>
    </row>
    <row r="469" spans="1:25" s="5" customFormat="1" x14ac:dyDescent="0.2">
      <c r="A469" s="2"/>
      <c r="B469" s="29">
        <f>'3) Input geactiveerde inflatie'!B456</f>
        <v>444</v>
      </c>
      <c r="C469" s="29">
        <f>'3) Input geactiveerde inflatie'!D456</f>
        <v>145379.1221050797</v>
      </c>
      <c r="D469" s="10">
        <f t="shared" si="41"/>
        <v>72689.561052539852</v>
      </c>
      <c r="E469" s="39">
        <f>'3) Input geactiveerde inflatie'!E456</f>
        <v>35.5</v>
      </c>
      <c r="F469" s="51">
        <f>'3) Input geactiveerde inflatie'!F456</f>
        <v>2057</v>
      </c>
      <c r="G469" s="2"/>
      <c r="H469" s="53"/>
      <c r="I469" s="10">
        <f>IF(AND($F469&gt;I$10,$E469&gt;0),$D469/$E469,IF(I$10=$F469,$D469-SUM($G469:G469),0))</f>
        <v>2047.5932690856296</v>
      </c>
      <c r="J469" s="10">
        <f>IF(AND($F469&gt;J$10,$E469&gt;0),$D469/$E469,IF(J$10=$F469,$D469-SUM($G469:I469),0))</f>
        <v>2047.5932690856296</v>
      </c>
      <c r="K469" s="10">
        <f>IF(AND($F469&gt;K$10,$E469&gt;0),$D469/$E469,IF(K$10=$F469,$D469-SUM($G469:J469),0))</f>
        <v>2047.5932690856296</v>
      </c>
      <c r="L469" s="10">
        <f>IF(AND($F469&gt;L$10,$E469&gt;0),$D469/$E469,IF(L$10=$F469,$D469-SUM($G469:K469),0))</f>
        <v>2047.5932690856296</v>
      </c>
      <c r="M469" s="10">
        <f>IF(AND($F469&gt;M$10,$E469&gt;0),$D469/$E469,IF(M$10=$F469,$D469-SUM($G469:L469),0))</f>
        <v>2047.5932690856296</v>
      </c>
      <c r="N469" s="2"/>
      <c r="O469" s="10">
        <f>I469*PRODUCT($O$17:O$17)</f>
        <v>2066.0216085073998</v>
      </c>
      <c r="P469" s="10">
        <f>J469*PRODUCT($O$17:P$17)</f>
        <v>2084.6158029839662</v>
      </c>
      <c r="Q469" s="10">
        <f>K469*PRODUCT($O$17:Q$17)</f>
        <v>2103.3773452108217</v>
      </c>
      <c r="R469" s="10">
        <f>L469*PRODUCT($O$17:R$17)</f>
        <v>2122.3077413177189</v>
      </c>
      <c r="S469" s="10">
        <f>M469*PRODUCT($O$17:S$17)</f>
        <v>2141.4085109895782</v>
      </c>
      <c r="T469" s="2"/>
      <c r="U469" s="10">
        <f t="shared" si="40"/>
        <v>71277.745493505296</v>
      </c>
      <c r="V469" s="10">
        <f t="shared" si="45"/>
        <v>69834.629399962869</v>
      </c>
      <c r="W469" s="10">
        <f t="shared" si="45"/>
        <v>68359.7637193517</v>
      </c>
      <c r="X469" s="10">
        <f t="shared" si="45"/>
        <v>66852.693851508142</v>
      </c>
      <c r="Y469" s="10">
        <f t="shared" si="45"/>
        <v>65312.959585182129</v>
      </c>
    </row>
    <row r="470" spans="1:25" s="5" customFormat="1" x14ac:dyDescent="0.2">
      <c r="A470" s="2"/>
      <c r="B470" s="29">
        <f>'3) Input geactiveerde inflatie'!B457</f>
        <v>445</v>
      </c>
      <c r="C470" s="29">
        <f>'3) Input geactiveerde inflatie'!D457</f>
        <v>249514271.64936405</v>
      </c>
      <c r="D470" s="10">
        <f t="shared" si="41"/>
        <v>124757135.82468203</v>
      </c>
      <c r="E470" s="39">
        <f>'3) Input geactiveerde inflatie'!E457</f>
        <v>6.9258463969154036</v>
      </c>
      <c r="F470" s="51">
        <f>'3) Input geactiveerde inflatie'!F457</f>
        <v>2028</v>
      </c>
      <c r="G470" s="2"/>
      <c r="H470" s="53"/>
      <c r="I470" s="10">
        <f>IF(AND($F470&gt;I$10,$E470&gt;0),$D470/$E470,IF(I$10=$F470,$D470-SUM($G470:G470),0))</f>
        <v>18013269.234536547</v>
      </c>
      <c r="J470" s="10">
        <f>IF(AND($F470&gt;J$10,$E470&gt;0),$D470/$E470,IF(J$10=$F470,$D470-SUM($G470:I470),0))</f>
        <v>18013269.234536547</v>
      </c>
      <c r="K470" s="10">
        <f>IF(AND($F470&gt;K$10,$E470&gt;0),$D470/$E470,IF(K$10=$F470,$D470-SUM($G470:J470),0))</f>
        <v>18013269.234536547</v>
      </c>
      <c r="L470" s="10">
        <f>IF(AND($F470&gt;L$10,$E470&gt;0),$D470/$E470,IF(L$10=$F470,$D470-SUM($G470:K470),0))</f>
        <v>18013269.234536547</v>
      </c>
      <c r="M470" s="10">
        <f>IF(AND($F470&gt;M$10,$E470&gt;0),$D470/$E470,IF(M$10=$F470,$D470-SUM($G470:L470),0))</f>
        <v>18013269.234536547</v>
      </c>
      <c r="N470" s="2"/>
      <c r="O470" s="10">
        <f>I470*PRODUCT($O$17:O$17)</f>
        <v>18175388.657647375</v>
      </c>
      <c r="P470" s="10">
        <f>J470*PRODUCT($O$17:P$17)</f>
        <v>18338967.155566201</v>
      </c>
      <c r="Q470" s="10">
        <f>K470*PRODUCT($O$17:Q$17)</f>
        <v>18504017.859966293</v>
      </c>
      <c r="R470" s="10">
        <f>L470*PRODUCT($O$17:R$17)</f>
        <v>18670554.020705987</v>
      </c>
      <c r="S470" s="10">
        <f>M470*PRODUCT($O$17:S$17)</f>
        <v>18838589.006892338</v>
      </c>
      <c r="T470" s="2"/>
      <c r="U470" s="10">
        <f t="shared" si="40"/>
        <v>107704561.38945678</v>
      </c>
      <c r="V470" s="10">
        <f t="shared" si="45"/>
        <v>90334935.286395684</v>
      </c>
      <c r="W470" s="10">
        <f t="shared" si="45"/>
        <v>72643931.844006941</v>
      </c>
      <c r="X470" s="10">
        <f t="shared" si="45"/>
        <v>54627173.209897012</v>
      </c>
      <c r="Y470" s="10">
        <f t="shared" si="45"/>
        <v>36280228.761893742</v>
      </c>
    </row>
    <row r="471" spans="1:25" s="5" customFormat="1" x14ac:dyDescent="0.2">
      <c r="A471" s="2"/>
      <c r="B471" s="29">
        <f>'3) Input geactiveerde inflatie'!B458</f>
        <v>446</v>
      </c>
      <c r="C471" s="29">
        <f>'3) Input geactiveerde inflatie'!D458</f>
        <v>13585160.655449275</v>
      </c>
      <c r="D471" s="10">
        <f t="shared" si="41"/>
        <v>6792580.3277246375</v>
      </c>
      <c r="E471" s="39">
        <f>'3) Input geactiveerde inflatie'!E458</f>
        <v>29.5</v>
      </c>
      <c r="F471" s="51">
        <f>'3) Input geactiveerde inflatie'!F458</f>
        <v>2051</v>
      </c>
      <c r="G471" s="2"/>
      <c r="H471" s="53"/>
      <c r="I471" s="10">
        <f>IF(AND($F471&gt;I$10,$E471&gt;0),$D471/$E471,IF(I$10=$F471,$D471-SUM($G471:G471),0))</f>
        <v>230256.96026185213</v>
      </c>
      <c r="J471" s="10">
        <f>IF(AND($F471&gt;J$10,$E471&gt;0),$D471/$E471,IF(J$10=$F471,$D471-SUM($G471:I471),0))</f>
        <v>230256.96026185213</v>
      </c>
      <c r="K471" s="10">
        <f>IF(AND($F471&gt;K$10,$E471&gt;0),$D471/$E471,IF(K$10=$F471,$D471-SUM($G471:J471),0))</f>
        <v>230256.96026185213</v>
      </c>
      <c r="L471" s="10">
        <f>IF(AND($F471&gt;L$10,$E471&gt;0),$D471/$E471,IF(L$10=$F471,$D471-SUM($G471:K471),0))</f>
        <v>230256.96026185213</v>
      </c>
      <c r="M471" s="10">
        <f>IF(AND($F471&gt;M$10,$E471&gt;0),$D471/$E471,IF(M$10=$F471,$D471-SUM($G471:L471),0))</f>
        <v>230256.96026185213</v>
      </c>
      <c r="N471" s="2"/>
      <c r="O471" s="10">
        <f>I471*PRODUCT($O$17:O$17)</f>
        <v>232329.27290420877</v>
      </c>
      <c r="P471" s="10">
        <f>J471*PRODUCT($O$17:P$17)</f>
        <v>234420.23636034664</v>
      </c>
      <c r="Q471" s="10">
        <f>K471*PRODUCT($O$17:Q$17)</f>
        <v>236530.0184875897</v>
      </c>
      <c r="R471" s="10">
        <f>L471*PRODUCT($O$17:R$17)</f>
        <v>238658.78865397797</v>
      </c>
      <c r="S471" s="10">
        <f>M471*PRODUCT($O$17:S$17)</f>
        <v>240806.71775186376</v>
      </c>
      <c r="T471" s="2"/>
      <c r="U471" s="10">
        <f t="shared" si="40"/>
        <v>6621384.2777699493</v>
      </c>
      <c r="V471" s="10">
        <f t="shared" si="45"/>
        <v>6446556.4999095313</v>
      </c>
      <c r="W471" s="10">
        <f t="shared" si="45"/>
        <v>6268045.4899211274</v>
      </c>
      <c r="X471" s="10">
        <f t="shared" si="45"/>
        <v>6085799.1106764385</v>
      </c>
      <c r="Y471" s="10">
        <f t="shared" si="45"/>
        <v>5899764.5849206625</v>
      </c>
    </row>
    <row r="472" spans="1:25" s="5" customFormat="1" x14ac:dyDescent="0.2">
      <c r="A472" s="2"/>
      <c r="B472" s="29">
        <f>'3) Input geactiveerde inflatie'!B459</f>
        <v>447</v>
      </c>
      <c r="C472" s="29">
        <f>'3) Input geactiveerde inflatie'!D459</f>
        <v>6635267.9217744581</v>
      </c>
      <c r="D472" s="10">
        <f t="shared" si="41"/>
        <v>3317633.9608872291</v>
      </c>
      <c r="E472" s="39">
        <f>'3) Input geactiveerde inflatie'!E459</f>
        <v>19.5</v>
      </c>
      <c r="F472" s="51">
        <f>'3) Input geactiveerde inflatie'!F459</f>
        <v>2041</v>
      </c>
      <c r="G472" s="2"/>
      <c r="H472" s="53"/>
      <c r="I472" s="10">
        <f>IF(AND($F472&gt;I$10,$E472&gt;0),$D472/$E472,IF(I$10=$F472,$D472-SUM($G472:G472),0))</f>
        <v>170135.07491729379</v>
      </c>
      <c r="J472" s="10">
        <f>IF(AND($F472&gt;J$10,$E472&gt;0),$D472/$E472,IF(J$10=$F472,$D472-SUM($G472:I472),0))</f>
        <v>170135.07491729379</v>
      </c>
      <c r="K472" s="10">
        <f>IF(AND($F472&gt;K$10,$E472&gt;0),$D472/$E472,IF(K$10=$F472,$D472-SUM($G472:J472),0))</f>
        <v>170135.07491729379</v>
      </c>
      <c r="L472" s="10">
        <f>IF(AND($F472&gt;L$10,$E472&gt;0),$D472/$E472,IF(L$10=$F472,$D472-SUM($G472:K472),0))</f>
        <v>170135.07491729379</v>
      </c>
      <c r="M472" s="10">
        <f>IF(AND($F472&gt;M$10,$E472&gt;0),$D472/$E472,IF(M$10=$F472,$D472-SUM($G472:L472),0))</f>
        <v>170135.07491729379</v>
      </c>
      <c r="N472" s="2"/>
      <c r="O472" s="10">
        <f>I472*PRODUCT($O$17:O$17)</f>
        <v>171666.29059154942</v>
      </c>
      <c r="P472" s="10">
        <f>J472*PRODUCT($O$17:P$17)</f>
        <v>173211.28720687336</v>
      </c>
      <c r="Q472" s="10">
        <f>K472*PRODUCT($O$17:Q$17)</f>
        <v>174770.18879173519</v>
      </c>
      <c r="R472" s="10">
        <f>L472*PRODUCT($O$17:R$17)</f>
        <v>176343.12049086078</v>
      </c>
      <c r="S472" s="10">
        <f>M472*PRODUCT($O$17:S$17)</f>
        <v>177930.20857527849</v>
      </c>
      <c r="T472" s="2"/>
      <c r="U472" s="10">
        <f t="shared" si="40"/>
        <v>3175826.375943664</v>
      </c>
      <c r="V472" s="10">
        <f t="shared" si="45"/>
        <v>3031197.5261202832</v>
      </c>
      <c r="W472" s="10">
        <f t="shared" si="45"/>
        <v>2883708.1150636305</v>
      </c>
      <c r="X472" s="10">
        <f t="shared" si="45"/>
        <v>2733318.3676083423</v>
      </c>
      <c r="Y472" s="10">
        <f t="shared" si="45"/>
        <v>2579988.0243415385</v>
      </c>
    </row>
    <row r="473" spans="1:25" s="5" customFormat="1" x14ac:dyDescent="0.2">
      <c r="A473" s="2"/>
      <c r="B473" s="29">
        <f>'3) Input geactiveerde inflatie'!B460</f>
        <v>448</v>
      </c>
      <c r="C473" s="29">
        <f>'3) Input geactiveerde inflatie'!D460</f>
        <v>482249.9580375012</v>
      </c>
      <c r="D473" s="10">
        <f t="shared" si="41"/>
        <v>241124.9790187506</v>
      </c>
      <c r="E473" s="39">
        <f>'3) Input geactiveerde inflatie'!E460</f>
        <v>9.5</v>
      </c>
      <c r="F473" s="51">
        <f>'3) Input geactiveerde inflatie'!F460</f>
        <v>2031</v>
      </c>
      <c r="G473" s="2"/>
      <c r="H473" s="53"/>
      <c r="I473" s="10">
        <f>IF(AND($F473&gt;I$10,$E473&gt;0),$D473/$E473,IF(I$10=$F473,$D473-SUM($G473:G473),0))</f>
        <v>25381.576738815853</v>
      </c>
      <c r="J473" s="10">
        <f>IF(AND($F473&gt;J$10,$E473&gt;0),$D473/$E473,IF(J$10=$F473,$D473-SUM($G473:I473),0))</f>
        <v>25381.576738815853</v>
      </c>
      <c r="K473" s="10">
        <f>IF(AND($F473&gt;K$10,$E473&gt;0),$D473/$E473,IF(K$10=$F473,$D473-SUM($G473:J473),0))</f>
        <v>25381.576738815853</v>
      </c>
      <c r="L473" s="10">
        <f>IF(AND($F473&gt;L$10,$E473&gt;0),$D473/$E473,IF(L$10=$F473,$D473-SUM($G473:K473),0))</f>
        <v>25381.576738815853</v>
      </c>
      <c r="M473" s="10">
        <f>IF(AND($F473&gt;M$10,$E473&gt;0),$D473/$E473,IF(M$10=$F473,$D473-SUM($G473:L473),0))</f>
        <v>25381.576738815853</v>
      </c>
      <c r="N473" s="2"/>
      <c r="O473" s="10">
        <f>I473*PRODUCT($O$17:O$17)</f>
        <v>25610.010929465192</v>
      </c>
      <c r="P473" s="10">
        <f>J473*PRODUCT($O$17:P$17)</f>
        <v>25840.501027830378</v>
      </c>
      <c r="Q473" s="10">
        <f>K473*PRODUCT($O$17:Q$17)</f>
        <v>26073.065537080845</v>
      </c>
      <c r="R473" s="10">
        <f>L473*PRODUCT($O$17:R$17)</f>
        <v>26307.72312691457</v>
      </c>
      <c r="S473" s="10">
        <f>M473*PRODUCT($O$17:S$17)</f>
        <v>26544.492635056798</v>
      </c>
      <c r="T473" s="2"/>
      <c r="U473" s="10">
        <f t="shared" si="40"/>
        <v>217685.09290045412</v>
      </c>
      <c r="V473" s="10">
        <f t="shared" si="45"/>
        <v>193803.75770872782</v>
      </c>
      <c r="W473" s="10">
        <f t="shared" si="45"/>
        <v>169474.92599102552</v>
      </c>
      <c r="X473" s="10">
        <f t="shared" si="45"/>
        <v>144692.47719803016</v>
      </c>
      <c r="Y473" s="10">
        <f t="shared" si="45"/>
        <v>119450.21685775563</v>
      </c>
    </row>
    <row r="474" spans="1:25" s="5" customFormat="1" x14ac:dyDescent="0.2">
      <c r="A474" s="2"/>
      <c r="B474" s="29">
        <f>'3) Input geactiveerde inflatie'!B461</f>
        <v>449</v>
      </c>
      <c r="C474" s="29">
        <f>'3) Input geactiveerde inflatie'!D461</f>
        <v>97851.854502717993</v>
      </c>
      <c r="D474" s="10">
        <f t="shared" si="41"/>
        <v>48925.927251358997</v>
      </c>
      <c r="E474" s="39">
        <f>'3) Input geactiveerde inflatie'!E461</f>
        <v>4.5</v>
      </c>
      <c r="F474" s="51">
        <f>'3) Input geactiveerde inflatie'!F461</f>
        <v>2026</v>
      </c>
      <c r="G474" s="2"/>
      <c r="H474" s="53"/>
      <c r="I474" s="10">
        <f>IF(AND($F474&gt;I$10,$E474&gt;0),$D474/$E474,IF(I$10=$F474,$D474-SUM($G474:G474),0))</f>
        <v>10872.428278079777</v>
      </c>
      <c r="J474" s="10">
        <f>IF(AND($F474&gt;J$10,$E474&gt;0),$D474/$E474,IF(J$10=$F474,$D474-SUM($G474:I474),0))</f>
        <v>10872.428278079777</v>
      </c>
      <c r="K474" s="10">
        <f>IF(AND($F474&gt;K$10,$E474&gt;0),$D474/$E474,IF(K$10=$F474,$D474-SUM($G474:J474),0))</f>
        <v>10872.428278079777</v>
      </c>
      <c r="L474" s="10">
        <f>IF(AND($F474&gt;L$10,$E474&gt;0),$D474/$E474,IF(L$10=$F474,$D474-SUM($G474:K474),0))</f>
        <v>10872.428278079777</v>
      </c>
      <c r="M474" s="10">
        <f>IF(AND($F474&gt;M$10,$E474&gt;0),$D474/$E474,IF(M$10=$F474,$D474-SUM($G474:L474),0))</f>
        <v>5436.2141390398901</v>
      </c>
      <c r="N474" s="2"/>
      <c r="O474" s="10">
        <f>I474*PRODUCT($O$17:O$17)</f>
        <v>10970.280132582493</v>
      </c>
      <c r="P474" s="10">
        <f>J474*PRODUCT($O$17:P$17)</f>
        <v>11069.012653775735</v>
      </c>
      <c r="Q474" s="10">
        <f>K474*PRODUCT($O$17:Q$17)</f>
        <v>11168.633767659714</v>
      </c>
      <c r="R474" s="10">
        <f>L474*PRODUCT($O$17:R$17)</f>
        <v>11269.15147156865</v>
      </c>
      <c r="S474" s="10">
        <f>M474*PRODUCT($O$17:S$17)</f>
        <v>5685.2869174063853</v>
      </c>
      <c r="T474" s="2"/>
      <c r="U474" s="10">
        <f t="shared" ref="U474:U537" si="46">D474*O$17-O474</f>
        <v>38395.98046403873</v>
      </c>
      <c r="V474" s="10">
        <f t="shared" si="45"/>
        <v>27672.53163443934</v>
      </c>
      <c r="W474" s="10">
        <f t="shared" si="45"/>
        <v>16752.950651489577</v>
      </c>
      <c r="X474" s="10">
        <f t="shared" si="45"/>
        <v>5634.5757357843322</v>
      </c>
      <c r="Y474" s="10">
        <f t="shared" si="45"/>
        <v>0</v>
      </c>
    </row>
    <row r="475" spans="1:25" s="5" customFormat="1" x14ac:dyDescent="0.2">
      <c r="A475" s="2"/>
      <c r="B475" s="29">
        <f>'3) Input geactiveerde inflatie'!B462</f>
        <v>450</v>
      </c>
      <c r="C475" s="29">
        <f>'3) Input geactiveerde inflatie'!D462</f>
        <v>-7.5101780330210431E-12</v>
      </c>
      <c r="D475" s="10">
        <f t="shared" ref="D475:D538" si="47">C475*$F$20</f>
        <v>-3.7550890165105215E-12</v>
      </c>
      <c r="E475" s="39">
        <f>'3) Input geactiveerde inflatie'!E462</f>
        <v>0</v>
      </c>
      <c r="F475" s="51">
        <f>'3) Input geactiveerde inflatie'!F462</f>
        <v>2011</v>
      </c>
      <c r="G475" s="2"/>
      <c r="H475" s="53"/>
      <c r="I475" s="10">
        <f>IF(AND($F475&gt;I$10,$E475&gt;0),$D475/$E475,IF(I$10=$F475,$D475-SUM($G475:G475),0))</f>
        <v>0</v>
      </c>
      <c r="J475" s="10">
        <f>IF(AND($F475&gt;J$10,$E475&gt;0),$D475/$E475,IF(J$10=$F475,$D475-SUM($G475:I475),0))</f>
        <v>0</v>
      </c>
      <c r="K475" s="10">
        <f>IF(AND($F475&gt;K$10,$E475&gt;0),$D475/$E475,IF(K$10=$F475,$D475-SUM($G475:J475),0))</f>
        <v>0</v>
      </c>
      <c r="L475" s="10">
        <f>IF(AND($F475&gt;L$10,$E475&gt;0),$D475/$E475,IF(L$10=$F475,$D475-SUM($G475:K475),0))</f>
        <v>0</v>
      </c>
      <c r="M475" s="10">
        <f>IF(AND($F475&gt;M$10,$E475&gt;0),$D475/$E475,IF(M$10=$F475,$D475-SUM($G475:L475),0))</f>
        <v>0</v>
      </c>
      <c r="N475" s="2"/>
      <c r="O475" s="10">
        <f>I475*PRODUCT($O$17:O$17)</f>
        <v>0</v>
      </c>
      <c r="P475" s="10">
        <f>J475*PRODUCT($O$17:P$17)</f>
        <v>0</v>
      </c>
      <c r="Q475" s="10">
        <f>K475*PRODUCT($O$17:Q$17)</f>
        <v>0</v>
      </c>
      <c r="R475" s="10">
        <f>L475*PRODUCT($O$17:R$17)</f>
        <v>0</v>
      </c>
      <c r="S475" s="10">
        <f>M475*PRODUCT($O$17:S$17)</f>
        <v>0</v>
      </c>
      <c r="T475" s="2"/>
      <c r="U475" s="10">
        <f t="shared" si="46"/>
        <v>-3.788884817659116E-12</v>
      </c>
      <c r="V475" s="10">
        <f t="shared" ref="V475:Y490" si="48">U475*P$17-P475</f>
        <v>-3.8229847810180478E-12</v>
      </c>
      <c r="W475" s="10">
        <f t="shared" si="48"/>
        <v>-3.8573916440472102E-12</v>
      </c>
      <c r="X475" s="10">
        <f t="shared" si="48"/>
        <v>-3.892108168843635E-12</v>
      </c>
      <c r="Y475" s="10">
        <f t="shared" si="48"/>
        <v>-3.9271371423632276E-12</v>
      </c>
    </row>
    <row r="476" spans="1:25" s="5" customFormat="1" x14ac:dyDescent="0.2">
      <c r="A476" s="2"/>
      <c r="B476" s="29">
        <f>'3) Input geactiveerde inflatie'!B463</f>
        <v>451</v>
      </c>
      <c r="C476" s="29">
        <f>'3) Input geactiveerde inflatie'!D463</f>
        <v>-20340.175589133127</v>
      </c>
      <c r="D476" s="10">
        <f t="shared" si="47"/>
        <v>-10170.087794566563</v>
      </c>
      <c r="E476" s="39">
        <f>'3) Input geactiveerde inflatie'!E463</f>
        <v>0</v>
      </c>
      <c r="F476" s="51">
        <f>'3) Input geactiveerde inflatie'!F463</f>
        <v>2011</v>
      </c>
      <c r="G476" s="2"/>
      <c r="H476" s="53"/>
      <c r="I476" s="10">
        <f>IF(AND($F476&gt;I$10,$E476&gt;0),$D476/$E476,IF(I$10=$F476,$D476-SUM($G476:G476),0))</f>
        <v>0</v>
      </c>
      <c r="J476" s="10">
        <f>IF(AND($F476&gt;J$10,$E476&gt;0),$D476/$E476,IF(J$10=$F476,$D476-SUM($G476:I476),0))</f>
        <v>0</v>
      </c>
      <c r="K476" s="10">
        <f>IF(AND($F476&gt;K$10,$E476&gt;0),$D476/$E476,IF(K$10=$F476,$D476-SUM($G476:J476),0))</f>
        <v>0</v>
      </c>
      <c r="L476" s="10">
        <f>IF(AND($F476&gt;L$10,$E476&gt;0),$D476/$E476,IF(L$10=$F476,$D476-SUM($G476:K476),0))</f>
        <v>0</v>
      </c>
      <c r="M476" s="10">
        <f>IF(AND($F476&gt;M$10,$E476&gt;0),$D476/$E476,IF(M$10=$F476,$D476-SUM($G476:L476),0))</f>
        <v>0</v>
      </c>
      <c r="N476" s="2"/>
      <c r="O476" s="10">
        <f>I476*PRODUCT($O$17:O$17)</f>
        <v>0</v>
      </c>
      <c r="P476" s="10">
        <f>J476*PRODUCT($O$17:P$17)</f>
        <v>0</v>
      </c>
      <c r="Q476" s="10">
        <f>K476*PRODUCT($O$17:Q$17)</f>
        <v>0</v>
      </c>
      <c r="R476" s="10">
        <f>L476*PRODUCT($O$17:R$17)</f>
        <v>0</v>
      </c>
      <c r="S476" s="10">
        <f>M476*PRODUCT($O$17:S$17)</f>
        <v>0</v>
      </c>
      <c r="T476" s="2"/>
      <c r="U476" s="10">
        <f t="shared" si="46"/>
        <v>-10261.618584717662</v>
      </c>
      <c r="V476" s="10">
        <f t="shared" si="48"/>
        <v>-10353.973151980121</v>
      </c>
      <c r="W476" s="10">
        <f t="shared" si="48"/>
        <v>-10447.15891034794</v>
      </c>
      <c r="X476" s="10">
        <f t="shared" si="48"/>
        <v>-10541.183340541071</v>
      </c>
      <c r="Y476" s="10">
        <f t="shared" si="48"/>
        <v>-10636.053990605938</v>
      </c>
    </row>
    <row r="477" spans="1:25" s="5" customFormat="1" x14ac:dyDescent="0.2">
      <c r="A477" s="2"/>
      <c r="B477" s="29">
        <f>'3) Input geactiveerde inflatie'!B464</f>
        <v>452</v>
      </c>
      <c r="C477" s="29">
        <f>'3) Input geactiveerde inflatie'!D464</f>
        <v>52388.974151492352</v>
      </c>
      <c r="D477" s="10">
        <f t="shared" si="47"/>
        <v>26194.487075746176</v>
      </c>
      <c r="E477" s="39">
        <f>'3) Input geactiveerde inflatie'!E464</f>
        <v>0</v>
      </c>
      <c r="F477" s="51">
        <f>'3) Input geactiveerde inflatie'!F464</f>
        <v>2011</v>
      </c>
      <c r="G477" s="2"/>
      <c r="H477" s="53"/>
      <c r="I477" s="10">
        <f>IF(AND($F477&gt;I$10,$E477&gt;0),$D477/$E477,IF(I$10=$F477,$D477-SUM($G477:G477),0))</f>
        <v>0</v>
      </c>
      <c r="J477" s="10">
        <f>IF(AND($F477&gt;J$10,$E477&gt;0),$D477/$E477,IF(J$10=$F477,$D477-SUM($G477:I477),0))</f>
        <v>0</v>
      </c>
      <c r="K477" s="10">
        <f>IF(AND($F477&gt;K$10,$E477&gt;0),$D477/$E477,IF(K$10=$F477,$D477-SUM($G477:J477),0))</f>
        <v>0</v>
      </c>
      <c r="L477" s="10">
        <f>IF(AND($F477&gt;L$10,$E477&gt;0),$D477/$E477,IF(L$10=$F477,$D477-SUM($G477:K477),0))</f>
        <v>0</v>
      </c>
      <c r="M477" s="10">
        <f>IF(AND($F477&gt;M$10,$E477&gt;0),$D477/$E477,IF(M$10=$F477,$D477-SUM($G477:L477),0))</f>
        <v>0</v>
      </c>
      <c r="N477" s="2"/>
      <c r="O477" s="10">
        <f>I477*PRODUCT($O$17:O$17)</f>
        <v>0</v>
      </c>
      <c r="P477" s="10">
        <f>J477*PRODUCT($O$17:P$17)</f>
        <v>0</v>
      </c>
      <c r="Q477" s="10">
        <f>K477*PRODUCT($O$17:Q$17)</f>
        <v>0</v>
      </c>
      <c r="R477" s="10">
        <f>L477*PRODUCT($O$17:R$17)</f>
        <v>0</v>
      </c>
      <c r="S477" s="10">
        <f>M477*PRODUCT($O$17:S$17)</f>
        <v>0</v>
      </c>
      <c r="T477" s="2"/>
      <c r="U477" s="10">
        <f t="shared" si="46"/>
        <v>26430.237459427888</v>
      </c>
      <c r="V477" s="10">
        <f t="shared" si="48"/>
        <v>26668.109596562736</v>
      </c>
      <c r="W477" s="10">
        <f t="shared" si="48"/>
        <v>26908.122582931799</v>
      </c>
      <c r="X477" s="10">
        <f t="shared" si="48"/>
        <v>27150.295686178182</v>
      </c>
      <c r="Y477" s="10">
        <f t="shared" si="48"/>
        <v>27394.648347353785</v>
      </c>
    </row>
    <row r="478" spans="1:25" s="5" customFormat="1" x14ac:dyDescent="0.2">
      <c r="A478" s="2"/>
      <c r="B478" s="29">
        <f>'3) Input geactiveerde inflatie'!B465</f>
        <v>453</v>
      </c>
      <c r="C478" s="29">
        <f>'3) Input geactiveerde inflatie'!D465</f>
        <v>8809412.0377207771</v>
      </c>
      <c r="D478" s="10">
        <f t="shared" si="47"/>
        <v>4404706.0188603885</v>
      </c>
      <c r="E478" s="39">
        <f>'3) Input geactiveerde inflatie'!E465</f>
        <v>30.5</v>
      </c>
      <c r="F478" s="51">
        <f>'3) Input geactiveerde inflatie'!F465</f>
        <v>2052</v>
      </c>
      <c r="G478" s="2"/>
      <c r="H478" s="53"/>
      <c r="I478" s="10">
        <f>IF(AND($F478&gt;I$10,$E478&gt;0),$D478/$E478,IF(I$10=$F478,$D478-SUM($G478:G478),0))</f>
        <v>144416.59078230782</v>
      </c>
      <c r="J478" s="10">
        <f>IF(AND($F478&gt;J$10,$E478&gt;0),$D478/$E478,IF(J$10=$F478,$D478-SUM($G478:I478),0))</f>
        <v>144416.59078230782</v>
      </c>
      <c r="K478" s="10">
        <f>IF(AND($F478&gt;K$10,$E478&gt;0),$D478/$E478,IF(K$10=$F478,$D478-SUM($G478:J478),0))</f>
        <v>144416.59078230782</v>
      </c>
      <c r="L478" s="10">
        <f>IF(AND($F478&gt;L$10,$E478&gt;0),$D478/$E478,IF(L$10=$F478,$D478-SUM($G478:K478),0))</f>
        <v>144416.59078230782</v>
      </c>
      <c r="M478" s="10">
        <f>IF(AND($F478&gt;M$10,$E478&gt;0),$D478/$E478,IF(M$10=$F478,$D478-SUM($G478:L478),0))</f>
        <v>144416.59078230782</v>
      </c>
      <c r="N478" s="2"/>
      <c r="O478" s="10">
        <f>I478*PRODUCT($O$17:O$17)</f>
        <v>145716.34009934857</v>
      </c>
      <c r="P478" s="10">
        <f>J478*PRODUCT($O$17:P$17)</f>
        <v>147027.7871602427</v>
      </c>
      <c r="Q478" s="10">
        <f>K478*PRODUCT($O$17:Q$17)</f>
        <v>148351.03724468485</v>
      </c>
      <c r="R478" s="10">
        <f>L478*PRODUCT($O$17:R$17)</f>
        <v>149686.19657988698</v>
      </c>
      <c r="S478" s="10">
        <f>M478*PRODUCT($O$17:S$17)</f>
        <v>151033.37234910598</v>
      </c>
      <c r="T478" s="2"/>
      <c r="U478" s="10">
        <f t="shared" si="46"/>
        <v>4298632.032930783</v>
      </c>
      <c r="V478" s="10">
        <f t="shared" si="48"/>
        <v>4190291.9340669168</v>
      </c>
      <c r="W478" s="10">
        <f t="shared" si="48"/>
        <v>4079653.5242288336</v>
      </c>
      <c r="X478" s="10">
        <f t="shared" si="48"/>
        <v>3966684.2093670056</v>
      </c>
      <c r="Y478" s="10">
        <f t="shared" si="48"/>
        <v>3851350.9949022024</v>
      </c>
    </row>
    <row r="479" spans="1:25" s="5" customFormat="1" x14ac:dyDescent="0.2">
      <c r="A479" s="2"/>
      <c r="B479" s="29">
        <f>'3) Input geactiveerde inflatie'!B466</f>
        <v>454</v>
      </c>
      <c r="C479" s="29">
        <f>'3) Input geactiveerde inflatie'!D466</f>
        <v>4993297.5657777116</v>
      </c>
      <c r="D479" s="10">
        <f t="shared" si="47"/>
        <v>2496648.7828888558</v>
      </c>
      <c r="E479" s="39">
        <f>'3) Input geactiveerde inflatie'!E466</f>
        <v>20.5</v>
      </c>
      <c r="F479" s="51">
        <f>'3) Input geactiveerde inflatie'!F466</f>
        <v>2042</v>
      </c>
      <c r="G479" s="2"/>
      <c r="H479" s="53"/>
      <c r="I479" s="10">
        <f>IF(AND($F479&gt;I$10,$E479&gt;0),$D479/$E479,IF(I$10=$F479,$D479-SUM($G479:G479),0))</f>
        <v>121787.74550677346</v>
      </c>
      <c r="J479" s="10">
        <f>IF(AND($F479&gt;J$10,$E479&gt;0),$D479/$E479,IF(J$10=$F479,$D479-SUM($G479:I479),0))</f>
        <v>121787.74550677346</v>
      </c>
      <c r="K479" s="10">
        <f>IF(AND($F479&gt;K$10,$E479&gt;0),$D479/$E479,IF(K$10=$F479,$D479-SUM($G479:J479),0))</f>
        <v>121787.74550677346</v>
      </c>
      <c r="L479" s="10">
        <f>IF(AND($F479&gt;L$10,$E479&gt;0),$D479/$E479,IF(L$10=$F479,$D479-SUM($G479:K479),0))</f>
        <v>121787.74550677346</v>
      </c>
      <c r="M479" s="10">
        <f>IF(AND($F479&gt;M$10,$E479&gt;0),$D479/$E479,IF(M$10=$F479,$D479-SUM($G479:L479),0))</f>
        <v>121787.74550677346</v>
      </c>
      <c r="N479" s="2"/>
      <c r="O479" s="10">
        <f>I479*PRODUCT($O$17:O$17)</f>
        <v>122883.83521633441</v>
      </c>
      <c r="P479" s="10">
        <f>J479*PRODUCT($O$17:P$17)</f>
        <v>123989.7897332814</v>
      </c>
      <c r="Q479" s="10">
        <f>K479*PRODUCT($O$17:Q$17)</f>
        <v>125105.69784088091</v>
      </c>
      <c r="R479" s="10">
        <f>L479*PRODUCT($O$17:R$17)</f>
        <v>126231.64912144882</v>
      </c>
      <c r="S479" s="10">
        <f>M479*PRODUCT($O$17:S$17)</f>
        <v>127367.73396354185</v>
      </c>
      <c r="T479" s="2"/>
      <c r="U479" s="10">
        <f t="shared" si="46"/>
        <v>2396234.7867185208</v>
      </c>
      <c r="V479" s="10">
        <f t="shared" si="48"/>
        <v>2293811.1100657061</v>
      </c>
      <c r="W479" s="10">
        <f t="shared" si="48"/>
        <v>2189349.7122154161</v>
      </c>
      <c r="X479" s="10">
        <f t="shared" si="48"/>
        <v>2082822.210503906</v>
      </c>
      <c r="Y479" s="10">
        <f t="shared" si="48"/>
        <v>1974199.8764348992</v>
      </c>
    </row>
    <row r="480" spans="1:25" s="5" customFormat="1" x14ac:dyDescent="0.2">
      <c r="A480" s="2"/>
      <c r="B480" s="29">
        <f>'3) Input geactiveerde inflatie'!B467</f>
        <v>455</v>
      </c>
      <c r="C480" s="29">
        <f>'3) Input geactiveerde inflatie'!D467</f>
        <v>385525.81425878883</v>
      </c>
      <c r="D480" s="10">
        <f t="shared" si="47"/>
        <v>192762.90712939441</v>
      </c>
      <c r="E480" s="39">
        <f>'3) Input geactiveerde inflatie'!E467</f>
        <v>10.5</v>
      </c>
      <c r="F480" s="51">
        <f>'3) Input geactiveerde inflatie'!F467</f>
        <v>2032</v>
      </c>
      <c r="G480" s="2"/>
      <c r="H480" s="53"/>
      <c r="I480" s="10">
        <f>IF(AND($F480&gt;I$10,$E480&gt;0),$D480/$E480,IF(I$10=$F480,$D480-SUM($G480:G480),0))</f>
        <v>18358.372107561372</v>
      </c>
      <c r="J480" s="10">
        <f>IF(AND($F480&gt;J$10,$E480&gt;0),$D480/$E480,IF(J$10=$F480,$D480-SUM($G480:I480),0))</f>
        <v>18358.372107561372</v>
      </c>
      <c r="K480" s="10">
        <f>IF(AND($F480&gt;K$10,$E480&gt;0),$D480/$E480,IF(K$10=$F480,$D480-SUM($G480:J480),0))</f>
        <v>18358.372107561372</v>
      </c>
      <c r="L480" s="10">
        <f>IF(AND($F480&gt;L$10,$E480&gt;0),$D480/$E480,IF(L$10=$F480,$D480-SUM($G480:K480),0))</f>
        <v>18358.372107561372</v>
      </c>
      <c r="M480" s="10">
        <f>IF(AND($F480&gt;M$10,$E480&gt;0),$D480/$E480,IF(M$10=$F480,$D480-SUM($G480:L480),0))</f>
        <v>18358.372107561372</v>
      </c>
      <c r="N480" s="2"/>
      <c r="O480" s="10">
        <f>I480*PRODUCT($O$17:O$17)</f>
        <v>18523.597456529424</v>
      </c>
      <c r="P480" s="10">
        <f>J480*PRODUCT($O$17:P$17)</f>
        <v>18690.309833638185</v>
      </c>
      <c r="Q480" s="10">
        <f>K480*PRODUCT($O$17:Q$17)</f>
        <v>18858.522622140925</v>
      </c>
      <c r="R480" s="10">
        <f>L480*PRODUCT($O$17:R$17)</f>
        <v>19028.249325740191</v>
      </c>
      <c r="S480" s="10">
        <f>M480*PRODUCT($O$17:S$17)</f>
        <v>19199.503569671851</v>
      </c>
      <c r="T480" s="2"/>
      <c r="U480" s="10">
        <f t="shared" si="46"/>
        <v>175974.17583702953</v>
      </c>
      <c r="V480" s="10">
        <f t="shared" si="48"/>
        <v>158867.63358592457</v>
      </c>
      <c r="W480" s="10">
        <f t="shared" si="48"/>
        <v>141438.91966605693</v>
      </c>
      <c r="X480" s="10">
        <f t="shared" si="48"/>
        <v>123683.62061731123</v>
      </c>
      <c r="Y480" s="10">
        <f t="shared" si="48"/>
        <v>105597.26963319516</v>
      </c>
    </row>
    <row r="481" spans="1:25" s="5" customFormat="1" x14ac:dyDescent="0.2">
      <c r="A481" s="2"/>
      <c r="B481" s="29">
        <f>'3) Input geactiveerde inflatie'!B468</f>
        <v>456</v>
      </c>
      <c r="C481" s="29">
        <f>'3) Input geactiveerde inflatie'!D468</f>
        <v>79216.249464255292</v>
      </c>
      <c r="D481" s="10">
        <f t="shared" si="47"/>
        <v>39608.124732127646</v>
      </c>
      <c r="E481" s="39">
        <f>'3) Input geactiveerde inflatie'!E468</f>
        <v>5.5</v>
      </c>
      <c r="F481" s="51">
        <f>'3) Input geactiveerde inflatie'!F468</f>
        <v>2027</v>
      </c>
      <c r="G481" s="2"/>
      <c r="H481" s="53"/>
      <c r="I481" s="10">
        <f>IF(AND($F481&gt;I$10,$E481&gt;0),$D481/$E481,IF(I$10=$F481,$D481-SUM($G481:G481),0))</f>
        <v>7201.4772240232087</v>
      </c>
      <c r="J481" s="10">
        <f>IF(AND($F481&gt;J$10,$E481&gt;0),$D481/$E481,IF(J$10=$F481,$D481-SUM($G481:I481),0))</f>
        <v>7201.4772240232087</v>
      </c>
      <c r="K481" s="10">
        <f>IF(AND($F481&gt;K$10,$E481&gt;0),$D481/$E481,IF(K$10=$F481,$D481-SUM($G481:J481),0))</f>
        <v>7201.4772240232087</v>
      </c>
      <c r="L481" s="10">
        <f>IF(AND($F481&gt;L$10,$E481&gt;0),$D481/$E481,IF(L$10=$F481,$D481-SUM($G481:K481),0))</f>
        <v>7201.4772240232087</v>
      </c>
      <c r="M481" s="10">
        <f>IF(AND($F481&gt;M$10,$E481&gt;0),$D481/$E481,IF(M$10=$F481,$D481-SUM($G481:L481),0))</f>
        <v>7201.4772240232087</v>
      </c>
      <c r="N481" s="2"/>
      <c r="O481" s="10">
        <f>I481*PRODUCT($O$17:O$17)</f>
        <v>7266.2905190394167</v>
      </c>
      <c r="P481" s="10">
        <f>J481*PRODUCT($O$17:P$17)</f>
        <v>7331.6871337107705</v>
      </c>
      <c r="Q481" s="10">
        <f>K481*PRODUCT($O$17:Q$17)</f>
        <v>7397.6723179141663</v>
      </c>
      <c r="R481" s="10">
        <f>L481*PRODUCT($O$17:R$17)</f>
        <v>7464.2513687753926</v>
      </c>
      <c r="S481" s="10">
        <f>M481*PRODUCT($O$17:S$17)</f>
        <v>7531.429631094371</v>
      </c>
      <c r="T481" s="2"/>
      <c r="U481" s="10">
        <f t="shared" si="46"/>
        <v>32698.307335677375</v>
      </c>
      <c r="V481" s="10">
        <f t="shared" si="48"/>
        <v>25660.904967987695</v>
      </c>
      <c r="W481" s="10">
        <f t="shared" si="48"/>
        <v>18494.180794785414</v>
      </c>
      <c r="X481" s="10">
        <f t="shared" si="48"/>
        <v>11196.377053163087</v>
      </c>
      <c r="Y481" s="10">
        <f t="shared" si="48"/>
        <v>3765.7148155471832</v>
      </c>
    </row>
    <row r="482" spans="1:25" s="5" customFormat="1" x14ac:dyDescent="0.2">
      <c r="A482" s="2"/>
      <c r="B482" s="29">
        <f>'3) Input geactiveerde inflatie'!B469</f>
        <v>457</v>
      </c>
      <c r="C482" s="29">
        <f>'3) Input geactiveerde inflatie'!D469</f>
        <v>3.4131469089084777E-9</v>
      </c>
      <c r="D482" s="10">
        <f t="shared" si="47"/>
        <v>1.7065734544542389E-9</v>
      </c>
      <c r="E482" s="39">
        <f>'3) Input geactiveerde inflatie'!E469</f>
        <v>0</v>
      </c>
      <c r="F482" s="51">
        <f>'3) Input geactiveerde inflatie'!F469</f>
        <v>2012</v>
      </c>
      <c r="G482" s="2"/>
      <c r="H482" s="53"/>
      <c r="I482" s="10">
        <f>IF(AND($F482&gt;I$10,$E482&gt;0),$D482/$E482,IF(I$10=$F482,$D482-SUM($G482:G482),0))</f>
        <v>0</v>
      </c>
      <c r="J482" s="10">
        <f>IF(AND($F482&gt;J$10,$E482&gt;0),$D482/$E482,IF(J$10=$F482,$D482-SUM($G482:I482),0))</f>
        <v>0</v>
      </c>
      <c r="K482" s="10">
        <f>IF(AND($F482&gt;K$10,$E482&gt;0),$D482/$E482,IF(K$10=$F482,$D482-SUM($G482:J482),0))</f>
        <v>0</v>
      </c>
      <c r="L482" s="10">
        <f>IF(AND($F482&gt;L$10,$E482&gt;0),$D482/$E482,IF(L$10=$F482,$D482-SUM($G482:K482),0))</f>
        <v>0</v>
      </c>
      <c r="M482" s="10">
        <f>IF(AND($F482&gt;M$10,$E482&gt;0),$D482/$E482,IF(M$10=$F482,$D482-SUM($G482:L482),0))</f>
        <v>0</v>
      </c>
      <c r="N482" s="2"/>
      <c r="O482" s="10">
        <f>I482*PRODUCT($O$17:O$17)</f>
        <v>0</v>
      </c>
      <c r="P482" s="10">
        <f>J482*PRODUCT($O$17:P$17)</f>
        <v>0</v>
      </c>
      <c r="Q482" s="10">
        <f>K482*PRODUCT($O$17:Q$17)</f>
        <v>0</v>
      </c>
      <c r="R482" s="10">
        <f>L482*PRODUCT($O$17:R$17)</f>
        <v>0</v>
      </c>
      <c r="S482" s="10">
        <f>M482*PRODUCT($O$17:S$17)</f>
        <v>0</v>
      </c>
      <c r="T482" s="2"/>
      <c r="U482" s="10">
        <f t="shared" si="46"/>
        <v>1.7219326155443269E-9</v>
      </c>
      <c r="V482" s="10">
        <f t="shared" si="48"/>
        <v>1.7374300090842256E-9</v>
      </c>
      <c r="W482" s="10">
        <f t="shared" si="48"/>
        <v>1.7530668791659833E-9</v>
      </c>
      <c r="X482" s="10">
        <f t="shared" si="48"/>
        <v>1.768844481078477E-9</v>
      </c>
      <c r="Y482" s="10">
        <f t="shared" si="48"/>
        <v>1.7847640814081831E-9</v>
      </c>
    </row>
    <row r="483" spans="1:25" s="5" customFormat="1" x14ac:dyDescent="0.2">
      <c r="A483" s="2"/>
      <c r="B483" s="29">
        <f>'3) Input geactiveerde inflatie'!B470</f>
        <v>458</v>
      </c>
      <c r="C483" s="29">
        <f>'3) Input geactiveerde inflatie'!D470</f>
        <v>1.89577056493207E-2</v>
      </c>
      <c r="D483" s="10">
        <f t="shared" si="47"/>
        <v>9.4788528246603498E-3</v>
      </c>
      <c r="E483" s="39">
        <f>'3) Input geactiveerde inflatie'!E470</f>
        <v>0</v>
      </c>
      <c r="F483" s="51">
        <f>'3) Input geactiveerde inflatie'!F470</f>
        <v>2011</v>
      </c>
      <c r="G483" s="2"/>
      <c r="H483" s="53"/>
      <c r="I483" s="10">
        <f>IF(AND($F483&gt;I$10,$E483&gt;0),$D483/$E483,IF(I$10=$F483,$D483-SUM($G483:G483),0))</f>
        <v>0</v>
      </c>
      <c r="J483" s="10">
        <f>IF(AND($F483&gt;J$10,$E483&gt;0),$D483/$E483,IF(J$10=$F483,$D483-SUM($G483:I483),0))</f>
        <v>0</v>
      </c>
      <c r="K483" s="10">
        <f>IF(AND($F483&gt;K$10,$E483&gt;0),$D483/$E483,IF(K$10=$F483,$D483-SUM($G483:J483),0))</f>
        <v>0</v>
      </c>
      <c r="L483" s="10">
        <f>IF(AND($F483&gt;L$10,$E483&gt;0),$D483/$E483,IF(L$10=$F483,$D483-SUM($G483:K483),0))</f>
        <v>0</v>
      </c>
      <c r="M483" s="10">
        <f>IF(AND($F483&gt;M$10,$E483&gt;0),$D483/$E483,IF(M$10=$F483,$D483-SUM($G483:L483),0))</f>
        <v>0</v>
      </c>
      <c r="N483" s="2"/>
      <c r="O483" s="10">
        <f>I483*PRODUCT($O$17:O$17)</f>
        <v>0</v>
      </c>
      <c r="P483" s="10">
        <f>J483*PRODUCT($O$17:P$17)</f>
        <v>0</v>
      </c>
      <c r="Q483" s="10">
        <f>K483*PRODUCT($O$17:Q$17)</f>
        <v>0</v>
      </c>
      <c r="R483" s="10">
        <f>L483*PRODUCT($O$17:R$17)</f>
        <v>0</v>
      </c>
      <c r="S483" s="10">
        <f>M483*PRODUCT($O$17:S$17)</f>
        <v>0</v>
      </c>
      <c r="T483" s="2"/>
      <c r="U483" s="10">
        <f t="shared" si="46"/>
        <v>9.5641625000822926E-3</v>
      </c>
      <c r="V483" s="10">
        <f t="shared" si="48"/>
        <v>9.6502399625830321E-3</v>
      </c>
      <c r="W483" s="10">
        <f t="shared" si="48"/>
        <v>9.7370921222462783E-3</v>
      </c>
      <c r="X483" s="10">
        <f t="shared" si="48"/>
        <v>9.8247259513464941E-3</v>
      </c>
      <c r="Y483" s="10">
        <f t="shared" si="48"/>
        <v>9.9131484849086116E-3</v>
      </c>
    </row>
    <row r="484" spans="1:25" s="5" customFormat="1" x14ac:dyDescent="0.2">
      <c r="A484" s="2"/>
      <c r="B484" s="29">
        <f>'3) Input geactiveerde inflatie'!B471</f>
        <v>459</v>
      </c>
      <c r="C484" s="29">
        <f>'3) Input geactiveerde inflatie'!D471</f>
        <v>41706.952525085129</v>
      </c>
      <c r="D484" s="10">
        <f t="shared" si="47"/>
        <v>20853.476262542565</v>
      </c>
      <c r="E484" s="39">
        <f>'3) Input geactiveerde inflatie'!E471</f>
        <v>0</v>
      </c>
      <c r="F484" s="51">
        <f>'3) Input geactiveerde inflatie'!F471</f>
        <v>2011</v>
      </c>
      <c r="G484" s="2"/>
      <c r="H484" s="53"/>
      <c r="I484" s="10">
        <f>IF(AND($F484&gt;I$10,$E484&gt;0),$D484/$E484,IF(I$10=$F484,$D484-SUM($G484:G484),0))</f>
        <v>0</v>
      </c>
      <c r="J484" s="10">
        <f>IF(AND($F484&gt;J$10,$E484&gt;0),$D484/$E484,IF(J$10=$F484,$D484-SUM($G484:I484),0))</f>
        <v>0</v>
      </c>
      <c r="K484" s="10">
        <f>IF(AND($F484&gt;K$10,$E484&gt;0),$D484/$E484,IF(K$10=$F484,$D484-SUM($G484:J484),0))</f>
        <v>0</v>
      </c>
      <c r="L484" s="10">
        <f>IF(AND($F484&gt;L$10,$E484&gt;0),$D484/$E484,IF(L$10=$F484,$D484-SUM($G484:K484),0))</f>
        <v>0</v>
      </c>
      <c r="M484" s="10">
        <f>IF(AND($F484&gt;M$10,$E484&gt;0),$D484/$E484,IF(M$10=$F484,$D484-SUM($G484:L484),0))</f>
        <v>0</v>
      </c>
      <c r="N484" s="2"/>
      <c r="O484" s="10">
        <f>I484*PRODUCT($O$17:O$17)</f>
        <v>0</v>
      </c>
      <c r="P484" s="10">
        <f>J484*PRODUCT($O$17:P$17)</f>
        <v>0</v>
      </c>
      <c r="Q484" s="10">
        <f>K484*PRODUCT($O$17:Q$17)</f>
        <v>0</v>
      </c>
      <c r="R484" s="10">
        <f>L484*PRODUCT($O$17:R$17)</f>
        <v>0</v>
      </c>
      <c r="S484" s="10">
        <f>M484*PRODUCT($O$17:S$17)</f>
        <v>0</v>
      </c>
      <c r="T484" s="2"/>
      <c r="U484" s="10">
        <f t="shared" si="46"/>
        <v>21041.157548905445</v>
      </c>
      <c r="V484" s="10">
        <f t="shared" si="48"/>
        <v>21230.527966845591</v>
      </c>
      <c r="W484" s="10">
        <f t="shared" si="48"/>
        <v>21421.602718547201</v>
      </c>
      <c r="X484" s="10">
        <f t="shared" si="48"/>
        <v>21614.397143014125</v>
      </c>
      <c r="Y484" s="10">
        <f t="shared" si="48"/>
        <v>21808.926717301249</v>
      </c>
    </row>
    <row r="485" spans="1:25" s="5" customFormat="1" x14ac:dyDescent="0.2">
      <c r="A485" s="2"/>
      <c r="B485" s="29">
        <f>'3) Input geactiveerde inflatie'!B472</f>
        <v>460</v>
      </c>
      <c r="C485" s="29">
        <f>'3) Input geactiveerde inflatie'!D472</f>
        <v>7599458.6148267016</v>
      </c>
      <c r="D485" s="10">
        <f t="shared" si="47"/>
        <v>3799729.3074133508</v>
      </c>
      <c r="E485" s="39">
        <f>'3) Input geactiveerde inflatie'!E472</f>
        <v>31.5</v>
      </c>
      <c r="F485" s="51">
        <f>'3) Input geactiveerde inflatie'!F472</f>
        <v>2053</v>
      </c>
      <c r="G485" s="2"/>
      <c r="H485" s="53"/>
      <c r="I485" s="10">
        <f>IF(AND($F485&gt;I$10,$E485&gt;0),$D485/$E485,IF(I$10=$F485,$D485-SUM($G485:G485),0))</f>
        <v>120626.32721947145</v>
      </c>
      <c r="J485" s="10">
        <f>IF(AND($F485&gt;J$10,$E485&gt;0),$D485/$E485,IF(J$10=$F485,$D485-SUM($G485:I485),0))</f>
        <v>120626.32721947145</v>
      </c>
      <c r="K485" s="10">
        <f>IF(AND($F485&gt;K$10,$E485&gt;0),$D485/$E485,IF(K$10=$F485,$D485-SUM($G485:J485),0))</f>
        <v>120626.32721947145</v>
      </c>
      <c r="L485" s="10">
        <f>IF(AND($F485&gt;L$10,$E485&gt;0),$D485/$E485,IF(L$10=$F485,$D485-SUM($G485:K485),0))</f>
        <v>120626.32721947145</v>
      </c>
      <c r="M485" s="10">
        <f>IF(AND($F485&gt;M$10,$E485&gt;0),$D485/$E485,IF(M$10=$F485,$D485-SUM($G485:L485),0))</f>
        <v>120626.32721947145</v>
      </c>
      <c r="N485" s="2"/>
      <c r="O485" s="10">
        <f>I485*PRODUCT($O$17:O$17)</f>
        <v>121711.96416444668</v>
      </c>
      <c r="P485" s="10">
        <f>J485*PRODUCT($O$17:P$17)</f>
        <v>122807.3718419267</v>
      </c>
      <c r="Q485" s="10">
        <f>K485*PRODUCT($O$17:Q$17)</f>
        <v>123912.638188504</v>
      </c>
      <c r="R485" s="10">
        <f>L485*PRODUCT($O$17:R$17)</f>
        <v>125027.85193220053</v>
      </c>
      <c r="S485" s="10">
        <f>M485*PRODUCT($O$17:S$17)</f>
        <v>126153.10259959032</v>
      </c>
      <c r="T485" s="2"/>
      <c r="U485" s="10">
        <f t="shared" si="46"/>
        <v>3712214.907015624</v>
      </c>
      <c r="V485" s="10">
        <f t="shared" si="48"/>
        <v>3622817.4693368375</v>
      </c>
      <c r="W485" s="10">
        <f t="shared" si="48"/>
        <v>3531510.1883723647</v>
      </c>
      <c r="X485" s="10">
        <f t="shared" si="48"/>
        <v>3438265.9281355152</v>
      </c>
      <c r="Y485" s="10">
        <f t="shared" si="48"/>
        <v>3343057.2188891442</v>
      </c>
    </row>
    <row r="486" spans="1:25" s="5" customFormat="1" x14ac:dyDescent="0.2">
      <c r="A486" s="2"/>
      <c r="B486" s="29">
        <f>'3) Input geactiveerde inflatie'!B473</f>
        <v>461</v>
      </c>
      <c r="C486" s="29">
        <f>'3) Input geactiveerde inflatie'!D473</f>
        <v>5585459.9260848779</v>
      </c>
      <c r="D486" s="10">
        <f t="shared" si="47"/>
        <v>2792729.963042439</v>
      </c>
      <c r="E486" s="39">
        <f>'3) Input geactiveerde inflatie'!E473</f>
        <v>21.5</v>
      </c>
      <c r="F486" s="51">
        <f>'3) Input geactiveerde inflatie'!F473</f>
        <v>2043</v>
      </c>
      <c r="G486" s="2"/>
      <c r="H486" s="53"/>
      <c r="I486" s="10">
        <f>IF(AND($F486&gt;I$10,$E486&gt;0),$D486/$E486,IF(I$10=$F486,$D486-SUM($G486:G486),0))</f>
        <v>129894.41688569484</v>
      </c>
      <c r="J486" s="10">
        <f>IF(AND($F486&gt;J$10,$E486&gt;0),$D486/$E486,IF(J$10=$F486,$D486-SUM($G486:I486),0))</f>
        <v>129894.41688569484</v>
      </c>
      <c r="K486" s="10">
        <f>IF(AND($F486&gt;K$10,$E486&gt;0),$D486/$E486,IF(K$10=$F486,$D486-SUM($G486:J486),0))</f>
        <v>129894.41688569484</v>
      </c>
      <c r="L486" s="10">
        <f>IF(AND($F486&gt;L$10,$E486&gt;0),$D486/$E486,IF(L$10=$F486,$D486-SUM($G486:K486),0))</f>
        <v>129894.41688569484</v>
      </c>
      <c r="M486" s="10">
        <f>IF(AND($F486&gt;M$10,$E486&gt;0),$D486/$E486,IF(M$10=$F486,$D486-SUM($G486:L486),0))</f>
        <v>129894.41688569484</v>
      </c>
      <c r="N486" s="2"/>
      <c r="O486" s="10">
        <f>I486*PRODUCT($O$17:O$17)</f>
        <v>131063.46663766608</v>
      </c>
      <c r="P486" s="10">
        <f>J486*PRODUCT($O$17:P$17)</f>
        <v>132243.03783740505</v>
      </c>
      <c r="Q486" s="10">
        <f>K486*PRODUCT($O$17:Q$17)</f>
        <v>133433.22517794167</v>
      </c>
      <c r="R486" s="10">
        <f>L486*PRODUCT($O$17:R$17)</f>
        <v>134634.12420454313</v>
      </c>
      <c r="S486" s="10">
        <f>M486*PRODUCT($O$17:S$17)</f>
        <v>135845.83132238401</v>
      </c>
      <c r="T486" s="2"/>
      <c r="U486" s="10">
        <f t="shared" si="46"/>
        <v>2686801.0660721548</v>
      </c>
      <c r="V486" s="10">
        <f t="shared" si="48"/>
        <v>2578739.2378293988</v>
      </c>
      <c r="W486" s="10">
        <f t="shared" si="48"/>
        <v>2468514.6657919213</v>
      </c>
      <c r="X486" s="10">
        <f t="shared" si="48"/>
        <v>2356097.1735795052</v>
      </c>
      <c r="Y486" s="10">
        <f t="shared" si="48"/>
        <v>2241456.2168193366</v>
      </c>
    </row>
    <row r="487" spans="1:25" s="5" customFormat="1" x14ac:dyDescent="0.2">
      <c r="A487" s="2"/>
      <c r="B487" s="29">
        <f>'3) Input geactiveerde inflatie'!B474</f>
        <v>462</v>
      </c>
      <c r="C487" s="29">
        <f>'3) Input geactiveerde inflatie'!D474</f>
        <v>264129.74348102114</v>
      </c>
      <c r="D487" s="10">
        <f t="shared" si="47"/>
        <v>132064.87174051057</v>
      </c>
      <c r="E487" s="39">
        <f>'3) Input geactiveerde inflatie'!E474</f>
        <v>11.5</v>
      </c>
      <c r="F487" s="51">
        <f>'3) Input geactiveerde inflatie'!F474</f>
        <v>2033</v>
      </c>
      <c r="G487" s="2"/>
      <c r="H487" s="53"/>
      <c r="I487" s="10">
        <f>IF(AND($F487&gt;I$10,$E487&gt;0),$D487/$E487,IF(I$10=$F487,$D487-SUM($G487:G487),0))</f>
        <v>11483.901890479179</v>
      </c>
      <c r="J487" s="10">
        <f>IF(AND($F487&gt;J$10,$E487&gt;0),$D487/$E487,IF(J$10=$F487,$D487-SUM($G487:I487),0))</f>
        <v>11483.901890479179</v>
      </c>
      <c r="K487" s="10">
        <f>IF(AND($F487&gt;K$10,$E487&gt;0),$D487/$E487,IF(K$10=$F487,$D487-SUM($G487:J487),0))</f>
        <v>11483.901890479179</v>
      </c>
      <c r="L487" s="10">
        <f>IF(AND($F487&gt;L$10,$E487&gt;0),$D487/$E487,IF(L$10=$F487,$D487-SUM($G487:K487),0))</f>
        <v>11483.901890479179</v>
      </c>
      <c r="M487" s="10">
        <f>IF(AND($F487&gt;M$10,$E487&gt;0),$D487/$E487,IF(M$10=$F487,$D487-SUM($G487:L487),0))</f>
        <v>11483.901890479179</v>
      </c>
      <c r="N487" s="2"/>
      <c r="O487" s="10">
        <f>I487*PRODUCT($O$17:O$17)</f>
        <v>11587.25700749349</v>
      </c>
      <c r="P487" s="10">
        <f>J487*PRODUCT($O$17:P$17)</f>
        <v>11691.542320560931</v>
      </c>
      <c r="Q487" s="10">
        <f>K487*PRODUCT($O$17:Q$17)</f>
        <v>11796.766201445977</v>
      </c>
      <c r="R487" s="10">
        <f>L487*PRODUCT($O$17:R$17)</f>
        <v>11902.93709725899</v>
      </c>
      <c r="S487" s="10">
        <f>M487*PRODUCT($O$17:S$17)</f>
        <v>12010.063531134319</v>
      </c>
      <c r="T487" s="2"/>
      <c r="U487" s="10">
        <f t="shared" si="46"/>
        <v>121666.19857868165</v>
      </c>
      <c r="V487" s="10">
        <f t="shared" si="48"/>
        <v>111069.65204532885</v>
      </c>
      <c r="W487" s="10">
        <f t="shared" si="48"/>
        <v>100272.51271229083</v>
      </c>
      <c r="X487" s="10">
        <f t="shared" si="48"/>
        <v>89272.028229442454</v>
      </c>
      <c r="Y487" s="10">
        <f t="shared" si="48"/>
        <v>78065.41295237311</v>
      </c>
    </row>
    <row r="488" spans="1:25" s="5" customFormat="1" x14ac:dyDescent="0.2">
      <c r="A488" s="2"/>
      <c r="B488" s="29">
        <f>'3) Input geactiveerde inflatie'!B475</f>
        <v>463</v>
      </c>
      <c r="C488" s="29">
        <f>'3) Input geactiveerde inflatie'!D475</f>
        <v>235267.41608661192</v>
      </c>
      <c r="D488" s="10">
        <f t="shared" si="47"/>
        <v>117633.70804330596</v>
      </c>
      <c r="E488" s="39">
        <f>'3) Input geactiveerde inflatie'!E475</f>
        <v>6.5</v>
      </c>
      <c r="F488" s="51">
        <f>'3) Input geactiveerde inflatie'!F475</f>
        <v>2028</v>
      </c>
      <c r="G488" s="2"/>
      <c r="H488" s="53"/>
      <c r="I488" s="10">
        <f>IF(AND($F488&gt;I$10,$E488&gt;0),$D488/$E488,IF(I$10=$F488,$D488-SUM($G488:G488),0))</f>
        <v>18097.493545123994</v>
      </c>
      <c r="J488" s="10">
        <f>IF(AND($F488&gt;J$10,$E488&gt;0),$D488/$E488,IF(J$10=$F488,$D488-SUM($G488:I488),0))</f>
        <v>18097.493545123994</v>
      </c>
      <c r="K488" s="10">
        <f>IF(AND($F488&gt;K$10,$E488&gt;0),$D488/$E488,IF(K$10=$F488,$D488-SUM($G488:J488),0))</f>
        <v>18097.493545123994</v>
      </c>
      <c r="L488" s="10">
        <f>IF(AND($F488&gt;L$10,$E488&gt;0),$D488/$E488,IF(L$10=$F488,$D488-SUM($G488:K488),0))</f>
        <v>18097.493545123994</v>
      </c>
      <c r="M488" s="10">
        <f>IF(AND($F488&gt;M$10,$E488&gt;0),$D488/$E488,IF(M$10=$F488,$D488-SUM($G488:L488),0))</f>
        <v>18097.493545123994</v>
      </c>
      <c r="N488" s="2"/>
      <c r="O488" s="10">
        <f>I488*PRODUCT($O$17:O$17)</f>
        <v>18260.37098703011</v>
      </c>
      <c r="P488" s="10">
        <f>J488*PRODUCT($O$17:P$17)</f>
        <v>18424.714325913377</v>
      </c>
      <c r="Q488" s="10">
        <f>K488*PRODUCT($O$17:Q$17)</f>
        <v>18590.536754846595</v>
      </c>
      <c r="R488" s="10">
        <f>L488*PRODUCT($O$17:R$17)</f>
        <v>18757.851585640212</v>
      </c>
      <c r="S488" s="10">
        <f>M488*PRODUCT($O$17:S$17)</f>
        <v>18926.672249910971</v>
      </c>
      <c r="T488" s="2"/>
      <c r="U488" s="10">
        <f t="shared" si="46"/>
        <v>100432.0404286656</v>
      </c>
      <c r="V488" s="10">
        <f t="shared" si="48"/>
        <v>82911.21446661021</v>
      </c>
      <c r="W488" s="10">
        <f t="shared" si="48"/>
        <v>65066.8786419631</v>
      </c>
      <c r="X488" s="10">
        <f t="shared" si="48"/>
        <v>46894.628964100557</v>
      </c>
      <c r="Y488" s="10">
        <f t="shared" si="48"/>
        <v>28390.008374866487</v>
      </c>
    </row>
    <row r="489" spans="1:25" s="5" customFormat="1" x14ac:dyDescent="0.2">
      <c r="A489" s="2"/>
      <c r="B489" s="29">
        <f>'3) Input geactiveerde inflatie'!B476</f>
        <v>464</v>
      </c>
      <c r="C489" s="29">
        <f>'3) Input geactiveerde inflatie'!D476</f>
        <v>8.5412721224349638E-11</v>
      </c>
      <c r="D489" s="10">
        <f t="shared" si="47"/>
        <v>4.2706360612174819E-11</v>
      </c>
      <c r="E489" s="39">
        <f>'3) Input geactiveerde inflatie'!E476</f>
        <v>0</v>
      </c>
      <c r="F489" s="51">
        <f>'3) Input geactiveerde inflatie'!F476</f>
        <v>2013</v>
      </c>
      <c r="G489" s="2"/>
      <c r="H489" s="53"/>
      <c r="I489" s="10">
        <f>IF(AND($F489&gt;I$10,$E489&gt;0),$D489/$E489,IF(I$10=$F489,$D489-SUM($G489:G489),0))</f>
        <v>0</v>
      </c>
      <c r="J489" s="10">
        <f>IF(AND($F489&gt;J$10,$E489&gt;0),$D489/$E489,IF(J$10=$F489,$D489-SUM($G489:I489),0))</f>
        <v>0</v>
      </c>
      <c r="K489" s="10">
        <f>IF(AND($F489&gt;K$10,$E489&gt;0),$D489/$E489,IF(K$10=$F489,$D489-SUM($G489:J489),0))</f>
        <v>0</v>
      </c>
      <c r="L489" s="10">
        <f>IF(AND($F489&gt;L$10,$E489&gt;0),$D489/$E489,IF(L$10=$F489,$D489-SUM($G489:K489),0))</f>
        <v>0</v>
      </c>
      <c r="M489" s="10">
        <f>IF(AND($F489&gt;M$10,$E489&gt;0),$D489/$E489,IF(M$10=$F489,$D489-SUM($G489:L489),0))</f>
        <v>0</v>
      </c>
      <c r="N489" s="2"/>
      <c r="O489" s="10">
        <f>I489*PRODUCT($O$17:O$17)</f>
        <v>0</v>
      </c>
      <c r="P489" s="10">
        <f>J489*PRODUCT($O$17:P$17)</f>
        <v>0</v>
      </c>
      <c r="Q489" s="10">
        <f>K489*PRODUCT($O$17:Q$17)</f>
        <v>0</v>
      </c>
      <c r="R489" s="10">
        <f>L489*PRODUCT($O$17:R$17)</f>
        <v>0</v>
      </c>
      <c r="S489" s="10">
        <f>M489*PRODUCT($O$17:S$17)</f>
        <v>0</v>
      </c>
      <c r="T489" s="2"/>
      <c r="U489" s="10">
        <f t="shared" si="46"/>
        <v>4.3090717857684387E-11</v>
      </c>
      <c r="V489" s="10">
        <f t="shared" si="48"/>
        <v>4.3478534318403539E-11</v>
      </c>
      <c r="W489" s="10">
        <f t="shared" si="48"/>
        <v>4.3869841127269167E-11</v>
      </c>
      <c r="X489" s="10">
        <f t="shared" si="48"/>
        <v>4.4264669697414584E-11</v>
      </c>
      <c r="Y489" s="10">
        <f t="shared" si="48"/>
        <v>4.4663051724691314E-11</v>
      </c>
    </row>
    <row r="490" spans="1:25" s="5" customFormat="1" x14ac:dyDescent="0.2">
      <c r="A490" s="2"/>
      <c r="B490" s="29">
        <f>'3) Input geactiveerde inflatie'!B477</f>
        <v>465</v>
      </c>
      <c r="C490" s="29">
        <f>'3) Input geactiveerde inflatie'!D477</f>
        <v>-3.2463201887534957E-10</v>
      </c>
      <c r="D490" s="10">
        <f t="shared" si="47"/>
        <v>-1.6231600943767479E-10</v>
      </c>
      <c r="E490" s="39">
        <f>'3) Input geactiveerde inflatie'!E477</f>
        <v>0</v>
      </c>
      <c r="F490" s="51">
        <f>'3) Input geactiveerde inflatie'!F477</f>
        <v>2011</v>
      </c>
      <c r="G490" s="2"/>
      <c r="H490" s="53"/>
      <c r="I490" s="10">
        <f>IF(AND($F490&gt;I$10,$E490&gt;0),$D490/$E490,IF(I$10=$F490,$D490-SUM($G490:G490),0))</f>
        <v>0</v>
      </c>
      <c r="J490" s="10">
        <f>IF(AND($F490&gt;J$10,$E490&gt;0),$D490/$E490,IF(J$10=$F490,$D490-SUM($G490:I490),0))</f>
        <v>0</v>
      </c>
      <c r="K490" s="10">
        <f>IF(AND($F490&gt;K$10,$E490&gt;0),$D490/$E490,IF(K$10=$F490,$D490-SUM($G490:J490),0))</f>
        <v>0</v>
      </c>
      <c r="L490" s="10">
        <f>IF(AND($F490&gt;L$10,$E490&gt;0),$D490/$E490,IF(L$10=$F490,$D490-SUM($G490:K490),0))</f>
        <v>0</v>
      </c>
      <c r="M490" s="10">
        <f>IF(AND($F490&gt;M$10,$E490&gt;0),$D490/$E490,IF(M$10=$F490,$D490-SUM($G490:L490),0))</f>
        <v>0</v>
      </c>
      <c r="N490" s="2"/>
      <c r="O490" s="10">
        <f>I490*PRODUCT($O$17:O$17)</f>
        <v>0</v>
      </c>
      <c r="P490" s="10">
        <f>J490*PRODUCT($O$17:P$17)</f>
        <v>0</v>
      </c>
      <c r="Q490" s="10">
        <f>K490*PRODUCT($O$17:Q$17)</f>
        <v>0</v>
      </c>
      <c r="R490" s="10">
        <f>L490*PRODUCT($O$17:R$17)</f>
        <v>0</v>
      </c>
      <c r="S490" s="10">
        <f>M490*PRODUCT($O$17:S$17)</f>
        <v>0</v>
      </c>
      <c r="T490" s="2"/>
      <c r="U490" s="10">
        <f t="shared" si="46"/>
        <v>-1.6377685352261384E-10</v>
      </c>
      <c r="V490" s="10">
        <f t="shared" si="48"/>
        <v>-1.6525084520431735E-10</v>
      </c>
      <c r="W490" s="10">
        <f t="shared" si="48"/>
        <v>-1.667381028111562E-10</v>
      </c>
      <c r="X490" s="10">
        <f t="shared" si="48"/>
        <v>-1.6823874573645658E-10</v>
      </c>
      <c r="Y490" s="10">
        <f t="shared" si="48"/>
        <v>-1.6975289444808468E-10</v>
      </c>
    </row>
    <row r="491" spans="1:25" s="5" customFormat="1" x14ac:dyDescent="0.2">
      <c r="A491" s="2"/>
      <c r="B491" s="29">
        <f>'3) Input geactiveerde inflatie'!B478</f>
        <v>466</v>
      </c>
      <c r="C491" s="29">
        <f>'3) Input geactiveerde inflatie'!D478</f>
        <v>10173023.229170773</v>
      </c>
      <c r="D491" s="10">
        <f t="shared" si="47"/>
        <v>5086511.6145853866</v>
      </c>
      <c r="E491" s="39">
        <f>'3) Input geactiveerde inflatie'!E478</f>
        <v>32.5</v>
      </c>
      <c r="F491" s="51">
        <f>'3) Input geactiveerde inflatie'!F478</f>
        <v>2054</v>
      </c>
      <c r="G491" s="2"/>
      <c r="H491" s="53"/>
      <c r="I491" s="10">
        <f>IF(AND($F491&gt;I$10,$E491&gt;0),$D491/$E491,IF(I$10=$F491,$D491-SUM($G491:G491),0))</f>
        <v>156508.04967955034</v>
      </c>
      <c r="J491" s="10">
        <f>IF(AND($F491&gt;J$10,$E491&gt;0),$D491/$E491,IF(J$10=$F491,$D491-SUM($G491:I491),0))</f>
        <v>156508.04967955034</v>
      </c>
      <c r="K491" s="10">
        <f>IF(AND($F491&gt;K$10,$E491&gt;0),$D491/$E491,IF(K$10=$F491,$D491-SUM($G491:J491),0))</f>
        <v>156508.04967955034</v>
      </c>
      <c r="L491" s="10">
        <f>IF(AND($F491&gt;L$10,$E491&gt;0),$D491/$E491,IF(L$10=$F491,$D491-SUM($G491:K491),0))</f>
        <v>156508.04967955034</v>
      </c>
      <c r="M491" s="10">
        <f>IF(AND($F491&gt;M$10,$E491&gt;0),$D491/$E491,IF(M$10=$F491,$D491-SUM($G491:L491),0))</f>
        <v>156508.04967955034</v>
      </c>
      <c r="N491" s="2"/>
      <c r="O491" s="10">
        <f>I491*PRODUCT($O$17:O$17)</f>
        <v>157916.62212666628</v>
      </c>
      <c r="P491" s="10">
        <f>J491*PRODUCT($O$17:P$17)</f>
        <v>159337.87172580627</v>
      </c>
      <c r="Q491" s="10">
        <f>K491*PRODUCT($O$17:Q$17)</f>
        <v>160771.9125713385</v>
      </c>
      <c r="R491" s="10">
        <f>L491*PRODUCT($O$17:R$17)</f>
        <v>162218.8597844805</v>
      </c>
      <c r="S491" s="10">
        <f>M491*PRODUCT($O$17:S$17)</f>
        <v>163678.82952254082</v>
      </c>
      <c r="T491" s="2"/>
      <c r="U491" s="10">
        <f t="shared" si="46"/>
        <v>4974373.5969899883</v>
      </c>
      <c r="V491" s="10">
        <f t="shared" ref="V491:Y506" si="49">U491*P$17-P491</f>
        <v>4859805.087637092</v>
      </c>
      <c r="W491" s="10">
        <f t="shared" si="49"/>
        <v>4742771.4208544865</v>
      </c>
      <c r="X491" s="10">
        <f t="shared" si="49"/>
        <v>4623237.5038576964</v>
      </c>
      <c r="Y491" s="10">
        <f t="shared" si="49"/>
        <v>4501167.8118698746</v>
      </c>
    </row>
    <row r="492" spans="1:25" s="5" customFormat="1" x14ac:dyDescent="0.2">
      <c r="A492" s="2"/>
      <c r="B492" s="29">
        <f>'3) Input geactiveerde inflatie'!B479</f>
        <v>467</v>
      </c>
      <c r="C492" s="29">
        <f>'3) Input geactiveerde inflatie'!D479</f>
        <v>2721198.4867725465</v>
      </c>
      <c r="D492" s="10">
        <f t="shared" si="47"/>
        <v>1360599.2433862733</v>
      </c>
      <c r="E492" s="39">
        <f>'3) Input geactiveerde inflatie'!E479</f>
        <v>22.5</v>
      </c>
      <c r="F492" s="51">
        <f>'3) Input geactiveerde inflatie'!F479</f>
        <v>2044</v>
      </c>
      <c r="G492" s="2"/>
      <c r="H492" s="53"/>
      <c r="I492" s="10">
        <f>IF(AND($F492&gt;I$10,$E492&gt;0),$D492/$E492,IF(I$10=$F492,$D492-SUM($G492:G492),0))</f>
        <v>60471.077483834364</v>
      </c>
      <c r="J492" s="10">
        <f>IF(AND($F492&gt;J$10,$E492&gt;0),$D492/$E492,IF(J$10=$F492,$D492-SUM($G492:I492),0))</f>
        <v>60471.077483834364</v>
      </c>
      <c r="K492" s="10">
        <f>IF(AND($F492&gt;K$10,$E492&gt;0),$D492/$E492,IF(K$10=$F492,$D492-SUM($G492:J492),0))</f>
        <v>60471.077483834364</v>
      </c>
      <c r="L492" s="10">
        <f>IF(AND($F492&gt;L$10,$E492&gt;0),$D492/$E492,IF(L$10=$F492,$D492-SUM($G492:K492),0))</f>
        <v>60471.077483834364</v>
      </c>
      <c r="M492" s="10">
        <f>IF(AND($F492&gt;M$10,$E492&gt;0),$D492/$E492,IF(M$10=$F492,$D492-SUM($G492:L492),0))</f>
        <v>60471.077483834364</v>
      </c>
      <c r="N492" s="2"/>
      <c r="O492" s="10">
        <f>I492*PRODUCT($O$17:O$17)</f>
        <v>61015.317181188868</v>
      </c>
      <c r="P492" s="10">
        <f>J492*PRODUCT($O$17:P$17)</f>
        <v>61564.455035819563</v>
      </c>
      <c r="Q492" s="10">
        <f>K492*PRODUCT($O$17:Q$17)</f>
        <v>62118.535131141929</v>
      </c>
      <c r="R492" s="10">
        <f>L492*PRODUCT($O$17:R$17)</f>
        <v>62677.601947322197</v>
      </c>
      <c r="S492" s="10">
        <f>M492*PRODUCT($O$17:S$17)</f>
        <v>63241.70036484809</v>
      </c>
      <c r="T492" s="2"/>
      <c r="U492" s="10">
        <f t="shared" si="46"/>
        <v>1311829.3193955608</v>
      </c>
      <c r="V492" s="10">
        <f t="shared" si="49"/>
        <v>1262071.3282343009</v>
      </c>
      <c r="W492" s="10">
        <f t="shared" si="49"/>
        <v>1211311.4350572675</v>
      </c>
      <c r="X492" s="10">
        <f t="shared" si="49"/>
        <v>1159535.6360254607</v>
      </c>
      <c r="Y492" s="10">
        <f t="shared" si="49"/>
        <v>1106729.7563848416</v>
      </c>
    </row>
    <row r="493" spans="1:25" s="5" customFormat="1" x14ac:dyDescent="0.2">
      <c r="A493" s="2"/>
      <c r="B493" s="29">
        <f>'3) Input geactiveerde inflatie'!B480</f>
        <v>468</v>
      </c>
      <c r="C493" s="29">
        <f>'3) Input geactiveerde inflatie'!D480</f>
        <v>1281.8149999747548</v>
      </c>
      <c r="D493" s="10">
        <f t="shared" si="47"/>
        <v>640.90749998737738</v>
      </c>
      <c r="E493" s="39">
        <f>'3) Input geactiveerde inflatie'!E480</f>
        <v>12.5</v>
      </c>
      <c r="F493" s="51">
        <f>'3) Input geactiveerde inflatie'!F480</f>
        <v>2034</v>
      </c>
      <c r="G493" s="2"/>
      <c r="H493" s="53"/>
      <c r="I493" s="10">
        <f>IF(AND($F493&gt;I$10,$E493&gt;0),$D493/$E493,IF(I$10=$F493,$D493-SUM($G493:G493),0))</f>
        <v>51.272599998990188</v>
      </c>
      <c r="J493" s="10">
        <f>IF(AND($F493&gt;J$10,$E493&gt;0),$D493/$E493,IF(J$10=$F493,$D493-SUM($G493:I493),0))</f>
        <v>51.272599998990188</v>
      </c>
      <c r="K493" s="10">
        <f>IF(AND($F493&gt;K$10,$E493&gt;0),$D493/$E493,IF(K$10=$F493,$D493-SUM($G493:J493),0))</f>
        <v>51.272599998990188</v>
      </c>
      <c r="L493" s="10">
        <f>IF(AND($F493&gt;L$10,$E493&gt;0),$D493/$E493,IF(L$10=$F493,$D493-SUM($G493:K493),0))</f>
        <v>51.272599998990188</v>
      </c>
      <c r="M493" s="10">
        <f>IF(AND($F493&gt;M$10,$E493&gt;0),$D493/$E493,IF(M$10=$F493,$D493-SUM($G493:L493),0))</f>
        <v>51.272599998990188</v>
      </c>
      <c r="N493" s="2"/>
      <c r="O493" s="10">
        <f>I493*PRODUCT($O$17:O$17)</f>
        <v>51.734053398981096</v>
      </c>
      <c r="P493" s="10">
        <f>J493*PRODUCT($O$17:P$17)</f>
        <v>52.199659879571918</v>
      </c>
      <c r="Q493" s="10">
        <f>K493*PRODUCT($O$17:Q$17)</f>
        <v>52.669456818488058</v>
      </c>
      <c r="R493" s="10">
        <f>L493*PRODUCT($O$17:R$17)</f>
        <v>53.143481929854438</v>
      </c>
      <c r="S493" s="10">
        <f>M493*PRODUCT($O$17:S$17)</f>
        <v>53.621773267223126</v>
      </c>
      <c r="T493" s="2"/>
      <c r="U493" s="10">
        <f t="shared" si="46"/>
        <v>594.94161408828256</v>
      </c>
      <c r="V493" s="10">
        <f t="shared" si="49"/>
        <v>548.09642873550513</v>
      </c>
      <c r="W493" s="10">
        <f t="shared" si="49"/>
        <v>500.35983977563654</v>
      </c>
      <c r="X493" s="10">
        <f t="shared" si="49"/>
        <v>451.71959640376281</v>
      </c>
      <c r="Y493" s="10">
        <f t="shared" si="49"/>
        <v>402.16329950417349</v>
      </c>
    </row>
    <row r="494" spans="1:25" s="5" customFormat="1" x14ac:dyDescent="0.2">
      <c r="A494" s="2"/>
      <c r="B494" s="29">
        <f>'3) Input geactiveerde inflatie'!B481</f>
        <v>469</v>
      </c>
      <c r="C494" s="29">
        <f>'3) Input geactiveerde inflatie'!D481</f>
        <v>573718.44931590417</v>
      </c>
      <c r="D494" s="10">
        <f t="shared" si="47"/>
        <v>286859.22465795209</v>
      </c>
      <c r="E494" s="39">
        <f>'3) Input geactiveerde inflatie'!E481</f>
        <v>7.5</v>
      </c>
      <c r="F494" s="51">
        <f>'3) Input geactiveerde inflatie'!F481</f>
        <v>2029</v>
      </c>
      <c r="G494" s="2"/>
      <c r="H494" s="53"/>
      <c r="I494" s="10">
        <f>IF(AND($F494&gt;I$10,$E494&gt;0),$D494/$E494,IF(I$10=$F494,$D494-SUM($G494:G494),0))</f>
        <v>38247.896621060281</v>
      </c>
      <c r="J494" s="10">
        <f>IF(AND($F494&gt;J$10,$E494&gt;0),$D494/$E494,IF(J$10=$F494,$D494-SUM($G494:I494),0))</f>
        <v>38247.896621060281</v>
      </c>
      <c r="K494" s="10">
        <f>IF(AND($F494&gt;K$10,$E494&gt;0),$D494/$E494,IF(K$10=$F494,$D494-SUM($G494:J494),0))</f>
        <v>38247.896621060281</v>
      </c>
      <c r="L494" s="10">
        <f>IF(AND($F494&gt;L$10,$E494&gt;0),$D494/$E494,IF(L$10=$F494,$D494-SUM($G494:K494),0))</f>
        <v>38247.896621060281</v>
      </c>
      <c r="M494" s="10">
        <f>IF(AND($F494&gt;M$10,$E494&gt;0),$D494/$E494,IF(M$10=$F494,$D494-SUM($G494:L494),0))</f>
        <v>38247.896621060281</v>
      </c>
      <c r="N494" s="2"/>
      <c r="O494" s="10">
        <f>I494*PRODUCT($O$17:O$17)</f>
        <v>38592.127690649817</v>
      </c>
      <c r="P494" s="10">
        <f>J494*PRODUCT($O$17:P$17)</f>
        <v>38939.456839865663</v>
      </c>
      <c r="Q494" s="10">
        <f>K494*PRODUCT($O$17:Q$17)</f>
        <v>39289.911951424445</v>
      </c>
      <c r="R494" s="10">
        <f>L494*PRODUCT($O$17:R$17)</f>
        <v>39643.521158987263</v>
      </c>
      <c r="S494" s="10">
        <f>M494*PRODUCT($O$17:S$17)</f>
        <v>40000.312849418144</v>
      </c>
      <c r="T494" s="2"/>
      <c r="U494" s="10">
        <f t="shared" si="46"/>
        <v>250848.8299892238</v>
      </c>
      <c r="V494" s="10">
        <f t="shared" si="49"/>
        <v>214167.01261926114</v>
      </c>
      <c r="W494" s="10">
        <f t="shared" si="49"/>
        <v>176804.60378141003</v>
      </c>
      <c r="X494" s="10">
        <f t="shared" si="49"/>
        <v>138752.32405645546</v>
      </c>
      <c r="Y494" s="10">
        <f t="shared" si="49"/>
        <v>100000.78212354539</v>
      </c>
    </row>
    <row r="495" spans="1:25" s="5" customFormat="1" x14ac:dyDescent="0.2">
      <c r="A495" s="2"/>
      <c r="B495" s="29">
        <f>'3) Input geactiveerde inflatie'!B482</f>
        <v>470</v>
      </c>
      <c r="C495" s="29">
        <f>'3) Input geactiveerde inflatie'!D482</f>
        <v>1.5114008812528215E-10</v>
      </c>
      <c r="D495" s="10">
        <f t="shared" si="47"/>
        <v>7.5570044062641073E-11</v>
      </c>
      <c r="E495" s="39">
        <f>'3) Input geactiveerde inflatie'!E482</f>
        <v>0</v>
      </c>
      <c r="F495" s="51">
        <f>'3) Input geactiveerde inflatie'!F482</f>
        <v>2014</v>
      </c>
      <c r="G495" s="2"/>
      <c r="H495" s="53"/>
      <c r="I495" s="10">
        <f>IF(AND($F495&gt;I$10,$E495&gt;0),$D495/$E495,IF(I$10=$F495,$D495-SUM($G495:G495),0))</f>
        <v>0</v>
      </c>
      <c r="J495" s="10">
        <f>IF(AND($F495&gt;J$10,$E495&gt;0),$D495/$E495,IF(J$10=$F495,$D495-SUM($G495:I495),0))</f>
        <v>0</v>
      </c>
      <c r="K495" s="10">
        <f>IF(AND($F495&gt;K$10,$E495&gt;0),$D495/$E495,IF(K$10=$F495,$D495-SUM($G495:J495),0))</f>
        <v>0</v>
      </c>
      <c r="L495" s="10">
        <f>IF(AND($F495&gt;L$10,$E495&gt;0),$D495/$E495,IF(L$10=$F495,$D495-SUM($G495:K495),0))</f>
        <v>0</v>
      </c>
      <c r="M495" s="10">
        <f>IF(AND($F495&gt;M$10,$E495&gt;0),$D495/$E495,IF(M$10=$F495,$D495-SUM($G495:L495),0))</f>
        <v>0</v>
      </c>
      <c r="N495" s="2"/>
      <c r="O495" s="10">
        <f>I495*PRODUCT($O$17:O$17)</f>
        <v>0</v>
      </c>
      <c r="P495" s="10">
        <f>J495*PRODUCT($O$17:P$17)</f>
        <v>0</v>
      </c>
      <c r="Q495" s="10">
        <f>K495*PRODUCT($O$17:Q$17)</f>
        <v>0</v>
      </c>
      <c r="R495" s="10">
        <f>L495*PRODUCT($O$17:R$17)</f>
        <v>0</v>
      </c>
      <c r="S495" s="10">
        <f>M495*PRODUCT($O$17:S$17)</f>
        <v>0</v>
      </c>
      <c r="T495" s="2"/>
      <c r="U495" s="10">
        <f t="shared" si="46"/>
        <v>7.6250174459204837E-11</v>
      </c>
      <c r="V495" s="10">
        <f t="shared" si="49"/>
        <v>7.6936426029337679E-11</v>
      </c>
      <c r="W495" s="10">
        <f t="shared" si="49"/>
        <v>7.7628853863601709E-11</v>
      </c>
      <c r="X495" s="10">
        <f t="shared" si="49"/>
        <v>7.8327513548374122E-11</v>
      </c>
      <c r="Y495" s="10">
        <f t="shared" si="49"/>
        <v>7.9032461170309486E-11</v>
      </c>
    </row>
    <row r="496" spans="1:25" s="5" customFormat="1" x14ac:dyDescent="0.2">
      <c r="A496" s="2"/>
      <c r="B496" s="29">
        <f>'3) Input geactiveerde inflatie'!B483</f>
        <v>471</v>
      </c>
      <c r="C496" s="29">
        <f>'3) Input geactiveerde inflatie'!D483</f>
        <v>4.5437298076868467E-10</v>
      </c>
      <c r="D496" s="10">
        <f t="shared" si="47"/>
        <v>2.2718649038434233E-10</v>
      </c>
      <c r="E496" s="39">
        <f>'3) Input geactiveerde inflatie'!E483</f>
        <v>0</v>
      </c>
      <c r="F496" s="51">
        <f>'3) Input geactiveerde inflatie'!F483</f>
        <v>2011</v>
      </c>
      <c r="G496" s="2"/>
      <c r="H496" s="53"/>
      <c r="I496" s="10">
        <f>IF(AND($F496&gt;I$10,$E496&gt;0),$D496/$E496,IF(I$10=$F496,$D496-SUM($G496:G496),0))</f>
        <v>0</v>
      </c>
      <c r="J496" s="10">
        <f>IF(AND($F496&gt;J$10,$E496&gt;0),$D496/$E496,IF(J$10=$F496,$D496-SUM($G496:I496),0))</f>
        <v>0</v>
      </c>
      <c r="K496" s="10">
        <f>IF(AND($F496&gt;K$10,$E496&gt;0),$D496/$E496,IF(K$10=$F496,$D496-SUM($G496:J496),0))</f>
        <v>0</v>
      </c>
      <c r="L496" s="10">
        <f>IF(AND($F496&gt;L$10,$E496&gt;0),$D496/$E496,IF(L$10=$F496,$D496-SUM($G496:K496),0))</f>
        <v>0</v>
      </c>
      <c r="M496" s="10">
        <f>IF(AND($F496&gt;M$10,$E496&gt;0),$D496/$E496,IF(M$10=$F496,$D496-SUM($G496:L496),0))</f>
        <v>0</v>
      </c>
      <c r="N496" s="2"/>
      <c r="O496" s="10">
        <f>I496*PRODUCT($O$17:O$17)</f>
        <v>0</v>
      </c>
      <c r="P496" s="10">
        <f>J496*PRODUCT($O$17:P$17)</f>
        <v>0</v>
      </c>
      <c r="Q496" s="10">
        <f>K496*PRODUCT($O$17:Q$17)</f>
        <v>0</v>
      </c>
      <c r="R496" s="10">
        <f>L496*PRODUCT($O$17:R$17)</f>
        <v>0</v>
      </c>
      <c r="S496" s="10">
        <f>M496*PRODUCT($O$17:S$17)</f>
        <v>0</v>
      </c>
      <c r="T496" s="2"/>
      <c r="U496" s="10">
        <f t="shared" si="46"/>
        <v>2.292311687978014E-10</v>
      </c>
      <c r="V496" s="10">
        <f t="shared" si="49"/>
        <v>2.3129424931698158E-10</v>
      </c>
      <c r="W496" s="10">
        <f t="shared" si="49"/>
        <v>2.3337589756083438E-10</v>
      </c>
      <c r="X496" s="10">
        <f t="shared" si="49"/>
        <v>2.3547628063888186E-10</v>
      </c>
      <c r="Y496" s="10">
        <f t="shared" si="49"/>
        <v>2.3759556716463176E-10</v>
      </c>
    </row>
    <row r="497" spans="1:25" s="5" customFormat="1" x14ac:dyDescent="0.2">
      <c r="A497" s="2"/>
      <c r="B497" s="29">
        <f>'3) Input geactiveerde inflatie'!B484</f>
        <v>472</v>
      </c>
      <c r="C497" s="29">
        <f>'3) Input geactiveerde inflatie'!D484</f>
        <v>5961295.2138696983</v>
      </c>
      <c r="D497" s="10">
        <f t="shared" si="47"/>
        <v>2980647.6069348492</v>
      </c>
      <c r="E497" s="39">
        <f>'3) Input geactiveerde inflatie'!E484</f>
        <v>33.5</v>
      </c>
      <c r="F497" s="51">
        <f>'3) Input geactiveerde inflatie'!F484</f>
        <v>2055</v>
      </c>
      <c r="G497" s="2"/>
      <c r="H497" s="53"/>
      <c r="I497" s="10">
        <f>IF(AND($F497&gt;I$10,$E497&gt;0),$D497/$E497,IF(I$10=$F497,$D497-SUM($G497:G497),0))</f>
        <v>88974.555430891021</v>
      </c>
      <c r="J497" s="10">
        <f>IF(AND($F497&gt;J$10,$E497&gt;0),$D497/$E497,IF(J$10=$F497,$D497-SUM($G497:I497),0))</f>
        <v>88974.555430891021</v>
      </c>
      <c r="K497" s="10">
        <f>IF(AND($F497&gt;K$10,$E497&gt;0),$D497/$E497,IF(K$10=$F497,$D497-SUM($G497:J497),0))</f>
        <v>88974.555430891021</v>
      </c>
      <c r="L497" s="10">
        <f>IF(AND($F497&gt;L$10,$E497&gt;0),$D497/$E497,IF(L$10=$F497,$D497-SUM($G497:K497),0))</f>
        <v>88974.555430891021</v>
      </c>
      <c r="M497" s="10">
        <f>IF(AND($F497&gt;M$10,$E497&gt;0),$D497/$E497,IF(M$10=$F497,$D497-SUM($G497:L497),0))</f>
        <v>88974.555430891021</v>
      </c>
      <c r="N497" s="2"/>
      <c r="O497" s="10">
        <f>I497*PRODUCT($O$17:O$17)</f>
        <v>89775.326429769033</v>
      </c>
      <c r="P497" s="10">
        <f>J497*PRODUCT($O$17:P$17)</f>
        <v>90583.304367636942</v>
      </c>
      <c r="Q497" s="10">
        <f>K497*PRODUCT($O$17:Q$17)</f>
        <v>91398.554106945667</v>
      </c>
      <c r="R497" s="10">
        <f>L497*PRODUCT($O$17:R$17)</f>
        <v>92221.141093908154</v>
      </c>
      <c r="S497" s="10">
        <f>M497*PRODUCT($O$17:S$17)</f>
        <v>93051.131363753331</v>
      </c>
      <c r="T497" s="2"/>
      <c r="U497" s="10">
        <f t="shared" si="46"/>
        <v>2917698.1089674938</v>
      </c>
      <c r="V497" s="10">
        <f t="shared" si="49"/>
        <v>2853374.087580564</v>
      </c>
      <c r="W497" s="10">
        <f t="shared" si="49"/>
        <v>2787655.9002618431</v>
      </c>
      <c r="X497" s="10">
        <f t="shared" si="49"/>
        <v>2720523.6622702912</v>
      </c>
      <c r="Y497" s="10">
        <f t="shared" si="49"/>
        <v>2651957.2438669703</v>
      </c>
    </row>
    <row r="498" spans="1:25" s="5" customFormat="1" x14ac:dyDescent="0.2">
      <c r="A498" s="2"/>
      <c r="B498" s="29">
        <f>'3) Input geactiveerde inflatie'!B485</f>
        <v>473</v>
      </c>
      <c r="C498" s="29">
        <f>'3) Input geactiveerde inflatie'!D485</f>
        <v>5167804.8606599607</v>
      </c>
      <c r="D498" s="10">
        <f t="shared" si="47"/>
        <v>2583902.4303299803</v>
      </c>
      <c r="E498" s="39">
        <f>'3) Input geactiveerde inflatie'!E485</f>
        <v>23.5</v>
      </c>
      <c r="F498" s="51">
        <f>'3) Input geactiveerde inflatie'!F485</f>
        <v>2045</v>
      </c>
      <c r="G498" s="2"/>
      <c r="H498" s="53"/>
      <c r="I498" s="10">
        <f>IF(AND($F498&gt;I$10,$E498&gt;0),$D498/$E498,IF(I$10=$F498,$D498-SUM($G498:G498),0))</f>
        <v>109953.29490765874</v>
      </c>
      <c r="J498" s="10">
        <f>IF(AND($F498&gt;J$10,$E498&gt;0),$D498/$E498,IF(J$10=$F498,$D498-SUM($G498:I498),0))</f>
        <v>109953.29490765874</v>
      </c>
      <c r="K498" s="10">
        <f>IF(AND($F498&gt;K$10,$E498&gt;0),$D498/$E498,IF(K$10=$F498,$D498-SUM($G498:J498),0))</f>
        <v>109953.29490765874</v>
      </c>
      <c r="L498" s="10">
        <f>IF(AND($F498&gt;L$10,$E498&gt;0),$D498/$E498,IF(L$10=$F498,$D498-SUM($G498:K498),0))</f>
        <v>109953.29490765874</v>
      </c>
      <c r="M498" s="10">
        <f>IF(AND($F498&gt;M$10,$E498&gt;0),$D498/$E498,IF(M$10=$F498,$D498-SUM($G498:L498),0))</f>
        <v>109953.29490765874</v>
      </c>
      <c r="N498" s="2"/>
      <c r="O498" s="10">
        <f>I498*PRODUCT($O$17:O$17)</f>
        <v>110942.87456182766</v>
      </c>
      <c r="P498" s="10">
        <f>J498*PRODUCT($O$17:P$17)</f>
        <v>111941.36043288409</v>
      </c>
      <c r="Q498" s="10">
        <f>K498*PRODUCT($O$17:Q$17)</f>
        <v>112948.83267678003</v>
      </c>
      <c r="R498" s="10">
        <f>L498*PRODUCT($O$17:R$17)</f>
        <v>113965.37217087104</v>
      </c>
      <c r="S498" s="10">
        <f>M498*PRODUCT($O$17:S$17)</f>
        <v>114991.06052040886</v>
      </c>
      <c r="T498" s="2"/>
      <c r="U498" s="10">
        <f t="shared" si="46"/>
        <v>2496214.6776411221</v>
      </c>
      <c r="V498" s="10">
        <f t="shared" si="49"/>
        <v>2406739.249307008</v>
      </c>
      <c r="W498" s="10">
        <f t="shared" si="49"/>
        <v>2315451.069873991</v>
      </c>
      <c r="X498" s="10">
        <f t="shared" si="49"/>
        <v>2222324.7573319855</v>
      </c>
      <c r="Y498" s="10">
        <f t="shared" si="49"/>
        <v>2127334.6196275647</v>
      </c>
    </row>
    <row r="499" spans="1:25" s="5" customFormat="1" x14ac:dyDescent="0.2">
      <c r="A499" s="2"/>
      <c r="B499" s="29">
        <f>'3) Input geactiveerde inflatie'!B486</f>
        <v>474</v>
      </c>
      <c r="C499" s="29">
        <f>'3) Input geactiveerde inflatie'!D486</f>
        <v>561003.34959724918</v>
      </c>
      <c r="D499" s="10">
        <f t="shared" si="47"/>
        <v>280501.67479862459</v>
      </c>
      <c r="E499" s="39">
        <f>'3) Input geactiveerde inflatie'!E486</f>
        <v>8.5</v>
      </c>
      <c r="F499" s="51">
        <f>'3) Input geactiveerde inflatie'!F486</f>
        <v>2030</v>
      </c>
      <c r="G499" s="2"/>
      <c r="H499" s="53"/>
      <c r="I499" s="10">
        <f>IF(AND($F499&gt;I$10,$E499&gt;0),$D499/$E499,IF(I$10=$F499,$D499-SUM($G499:G499),0))</f>
        <v>33000.197035132303</v>
      </c>
      <c r="J499" s="10">
        <f>IF(AND($F499&gt;J$10,$E499&gt;0),$D499/$E499,IF(J$10=$F499,$D499-SUM($G499:I499),0))</f>
        <v>33000.197035132303</v>
      </c>
      <c r="K499" s="10">
        <f>IF(AND($F499&gt;K$10,$E499&gt;0),$D499/$E499,IF(K$10=$F499,$D499-SUM($G499:J499),0))</f>
        <v>33000.197035132303</v>
      </c>
      <c r="L499" s="10">
        <f>IF(AND($F499&gt;L$10,$E499&gt;0),$D499/$E499,IF(L$10=$F499,$D499-SUM($G499:K499),0))</f>
        <v>33000.197035132303</v>
      </c>
      <c r="M499" s="10">
        <f>IF(AND($F499&gt;M$10,$E499&gt;0),$D499/$E499,IF(M$10=$F499,$D499-SUM($G499:L499),0))</f>
        <v>33000.197035132303</v>
      </c>
      <c r="N499" s="2"/>
      <c r="O499" s="10">
        <f>I499*PRODUCT($O$17:O$17)</f>
        <v>33297.198808448491</v>
      </c>
      <c r="P499" s="10">
        <f>J499*PRODUCT($O$17:P$17)</f>
        <v>33596.873597724523</v>
      </c>
      <c r="Q499" s="10">
        <f>K499*PRODUCT($O$17:Q$17)</f>
        <v>33899.245460104037</v>
      </c>
      <c r="R499" s="10">
        <f>L499*PRODUCT($O$17:R$17)</f>
        <v>34204.338669244971</v>
      </c>
      <c r="S499" s="10">
        <f>M499*PRODUCT($O$17:S$17)</f>
        <v>34512.177717268176</v>
      </c>
      <c r="T499" s="2"/>
      <c r="U499" s="10">
        <f t="shared" si="46"/>
        <v>249728.99106336368</v>
      </c>
      <c r="V499" s="10">
        <f t="shared" si="49"/>
        <v>218379.67838520941</v>
      </c>
      <c r="W499" s="10">
        <f t="shared" si="49"/>
        <v>186445.85003057221</v>
      </c>
      <c r="X499" s="10">
        <f t="shared" si="49"/>
        <v>153919.52401160239</v>
      </c>
      <c r="Y499" s="10">
        <f t="shared" si="49"/>
        <v>120792.62201043862</v>
      </c>
    </row>
    <row r="500" spans="1:25" s="5" customFormat="1" x14ac:dyDescent="0.2">
      <c r="A500" s="2"/>
      <c r="B500" s="29">
        <f>'3) Input geactiveerde inflatie'!B487</f>
        <v>475</v>
      </c>
      <c r="C500" s="29">
        <f>'3) Input geactiveerde inflatie'!D487</f>
        <v>6.1038857893222334E-11</v>
      </c>
      <c r="D500" s="10">
        <f t="shared" si="47"/>
        <v>3.0519428946611167E-11</v>
      </c>
      <c r="E500" s="39">
        <f>'3) Input geactiveerde inflatie'!E487</f>
        <v>0</v>
      </c>
      <c r="F500" s="51">
        <f>'3) Input geactiveerde inflatie'!F487</f>
        <v>2015</v>
      </c>
      <c r="G500" s="2"/>
      <c r="H500" s="53"/>
      <c r="I500" s="10">
        <f>IF(AND($F500&gt;I$10,$E500&gt;0),$D500/$E500,IF(I$10=$F500,$D500-SUM($G500:G500),0))</f>
        <v>0</v>
      </c>
      <c r="J500" s="10">
        <f>IF(AND($F500&gt;J$10,$E500&gt;0),$D500/$E500,IF(J$10=$F500,$D500-SUM($G500:I500),0))</f>
        <v>0</v>
      </c>
      <c r="K500" s="10">
        <f>IF(AND($F500&gt;K$10,$E500&gt;0),$D500/$E500,IF(K$10=$F500,$D500-SUM($G500:J500),0))</f>
        <v>0</v>
      </c>
      <c r="L500" s="10">
        <f>IF(AND($F500&gt;L$10,$E500&gt;0),$D500/$E500,IF(L$10=$F500,$D500-SUM($G500:K500),0))</f>
        <v>0</v>
      </c>
      <c r="M500" s="10">
        <f>IF(AND($F500&gt;M$10,$E500&gt;0),$D500/$E500,IF(M$10=$F500,$D500-SUM($G500:L500),0))</f>
        <v>0</v>
      </c>
      <c r="N500" s="2"/>
      <c r="O500" s="10">
        <f>I500*PRODUCT($O$17:O$17)</f>
        <v>0</v>
      </c>
      <c r="P500" s="10">
        <f>J500*PRODUCT($O$17:P$17)</f>
        <v>0</v>
      </c>
      <c r="Q500" s="10">
        <f>K500*PRODUCT($O$17:Q$17)</f>
        <v>0</v>
      </c>
      <c r="R500" s="10">
        <f>L500*PRODUCT($O$17:R$17)</f>
        <v>0</v>
      </c>
      <c r="S500" s="10">
        <f>M500*PRODUCT($O$17:S$17)</f>
        <v>0</v>
      </c>
      <c r="T500" s="2"/>
      <c r="U500" s="10">
        <f t="shared" si="46"/>
        <v>3.0794103807130667E-11</v>
      </c>
      <c r="V500" s="10">
        <f t="shared" si="49"/>
        <v>3.1071250741394842E-11</v>
      </c>
      <c r="W500" s="10">
        <f t="shared" si="49"/>
        <v>3.1350891998067394E-11</v>
      </c>
      <c r="X500" s="10">
        <f t="shared" si="49"/>
        <v>3.163305002605E-11</v>
      </c>
      <c r="Y500" s="10">
        <f t="shared" si="49"/>
        <v>3.1917747476284447E-11</v>
      </c>
    </row>
    <row r="501" spans="1:25" s="5" customFormat="1" x14ac:dyDescent="0.2">
      <c r="A501" s="2"/>
      <c r="B501" s="29">
        <f>'3) Input geactiveerde inflatie'!B488</f>
        <v>476</v>
      </c>
      <c r="C501" s="29">
        <f>'3) Input geactiveerde inflatie'!D488</f>
        <v>3.0491322814065441E-11</v>
      </c>
      <c r="D501" s="10">
        <f t="shared" si="47"/>
        <v>1.5245661407032721E-11</v>
      </c>
      <c r="E501" s="39">
        <f>'3) Input geactiveerde inflatie'!E488</f>
        <v>0</v>
      </c>
      <c r="F501" s="51">
        <f>'3) Input geactiveerde inflatie'!F488</f>
        <v>2011</v>
      </c>
      <c r="G501" s="2"/>
      <c r="H501" s="53"/>
      <c r="I501" s="10">
        <f>IF(AND($F501&gt;I$10,$E501&gt;0),$D501/$E501,IF(I$10=$F501,$D501-SUM($G501:G501),0))</f>
        <v>0</v>
      </c>
      <c r="J501" s="10">
        <f>IF(AND($F501&gt;J$10,$E501&gt;0),$D501/$E501,IF(J$10=$F501,$D501-SUM($G501:I501),0))</f>
        <v>0</v>
      </c>
      <c r="K501" s="10">
        <f>IF(AND($F501&gt;K$10,$E501&gt;0),$D501/$E501,IF(K$10=$F501,$D501-SUM($G501:J501),0))</f>
        <v>0</v>
      </c>
      <c r="L501" s="10">
        <f>IF(AND($F501&gt;L$10,$E501&gt;0),$D501/$E501,IF(L$10=$F501,$D501-SUM($G501:K501),0))</f>
        <v>0</v>
      </c>
      <c r="M501" s="10">
        <f>IF(AND($F501&gt;M$10,$E501&gt;0),$D501/$E501,IF(M$10=$F501,$D501-SUM($G501:L501),0))</f>
        <v>0</v>
      </c>
      <c r="N501" s="2"/>
      <c r="O501" s="10">
        <f>I501*PRODUCT($O$17:O$17)</f>
        <v>0</v>
      </c>
      <c r="P501" s="10">
        <f>J501*PRODUCT($O$17:P$17)</f>
        <v>0</v>
      </c>
      <c r="Q501" s="10">
        <f>K501*PRODUCT($O$17:Q$17)</f>
        <v>0</v>
      </c>
      <c r="R501" s="10">
        <f>L501*PRODUCT($O$17:R$17)</f>
        <v>0</v>
      </c>
      <c r="S501" s="10">
        <f>M501*PRODUCT($O$17:S$17)</f>
        <v>0</v>
      </c>
      <c r="T501" s="2"/>
      <c r="U501" s="10">
        <f t="shared" si="46"/>
        <v>1.5382872359696012E-11</v>
      </c>
      <c r="V501" s="10">
        <f t="shared" si="49"/>
        <v>1.5521318210933276E-11</v>
      </c>
      <c r="W501" s="10">
        <f t="shared" si="49"/>
        <v>1.5661010074831675E-11</v>
      </c>
      <c r="X501" s="10">
        <f t="shared" si="49"/>
        <v>1.5801959165505159E-11</v>
      </c>
      <c r="Y501" s="10">
        <f t="shared" si="49"/>
        <v>1.5944176797994704E-11</v>
      </c>
    </row>
    <row r="502" spans="1:25" s="5" customFormat="1" x14ac:dyDescent="0.2">
      <c r="A502" s="2"/>
      <c r="B502" s="29">
        <f>'3) Input geactiveerde inflatie'!B489</f>
        <v>477</v>
      </c>
      <c r="C502" s="29">
        <f>'3) Input geactiveerde inflatie'!D489</f>
        <v>6793475.820084203</v>
      </c>
      <c r="D502" s="10">
        <f t="shared" si="47"/>
        <v>3396737.9100421015</v>
      </c>
      <c r="E502" s="39">
        <f>'3) Input geactiveerde inflatie'!E489</f>
        <v>34.5</v>
      </c>
      <c r="F502" s="51">
        <f>'3) Input geactiveerde inflatie'!F489</f>
        <v>2056</v>
      </c>
      <c r="G502" s="2"/>
      <c r="H502" s="53"/>
      <c r="I502" s="10">
        <f>IF(AND($F502&gt;I$10,$E502&gt;0),$D502/$E502,IF(I$10=$F502,$D502-SUM($G502:G502),0))</f>
        <v>98456.171305568161</v>
      </c>
      <c r="J502" s="10">
        <f>IF(AND($F502&gt;J$10,$E502&gt;0),$D502/$E502,IF(J$10=$F502,$D502-SUM($G502:I502),0))</f>
        <v>98456.171305568161</v>
      </c>
      <c r="K502" s="10">
        <f>IF(AND($F502&gt;K$10,$E502&gt;0),$D502/$E502,IF(K$10=$F502,$D502-SUM($G502:J502),0))</f>
        <v>98456.171305568161</v>
      </c>
      <c r="L502" s="10">
        <f>IF(AND($F502&gt;L$10,$E502&gt;0),$D502/$E502,IF(L$10=$F502,$D502-SUM($G502:K502),0))</f>
        <v>98456.171305568161</v>
      </c>
      <c r="M502" s="10">
        <f>IF(AND($F502&gt;M$10,$E502&gt;0),$D502/$E502,IF(M$10=$F502,$D502-SUM($G502:L502),0))</f>
        <v>98456.171305568161</v>
      </c>
      <c r="N502" s="2"/>
      <c r="O502" s="10">
        <f>I502*PRODUCT($O$17:O$17)</f>
        <v>99342.276847318266</v>
      </c>
      <c r="P502" s="10">
        <f>J502*PRODUCT($O$17:P$17)</f>
        <v>100236.35733894412</v>
      </c>
      <c r="Q502" s="10">
        <f>K502*PRODUCT($O$17:Q$17)</f>
        <v>101138.4845549946</v>
      </c>
      <c r="R502" s="10">
        <f>L502*PRODUCT($O$17:R$17)</f>
        <v>102048.73091598954</v>
      </c>
      <c r="S502" s="10">
        <f>M502*PRODUCT($O$17:S$17)</f>
        <v>102967.16949423343</v>
      </c>
      <c r="T502" s="2"/>
      <c r="U502" s="10">
        <f t="shared" si="46"/>
        <v>3327966.2743851617</v>
      </c>
      <c r="V502" s="10">
        <f t="shared" si="49"/>
        <v>3257681.6135156839</v>
      </c>
      <c r="W502" s="10">
        <f t="shared" si="49"/>
        <v>3185862.2634823304</v>
      </c>
      <c r="X502" s="10">
        <f t="shared" si="49"/>
        <v>3112486.2929376811</v>
      </c>
      <c r="Y502" s="10">
        <f t="shared" si="49"/>
        <v>3037531.5000798865</v>
      </c>
    </row>
    <row r="503" spans="1:25" s="5" customFormat="1" x14ac:dyDescent="0.2">
      <c r="A503" s="2"/>
      <c r="B503" s="29">
        <f>'3) Input geactiveerde inflatie'!B490</f>
        <v>478</v>
      </c>
      <c r="C503" s="29">
        <f>'3) Input geactiveerde inflatie'!D490</f>
        <v>4112427.8391254302</v>
      </c>
      <c r="D503" s="10">
        <f t="shared" si="47"/>
        <v>2056213.9195627151</v>
      </c>
      <c r="E503" s="39">
        <f>'3) Input geactiveerde inflatie'!E490</f>
        <v>24.5</v>
      </c>
      <c r="F503" s="51">
        <f>'3) Input geactiveerde inflatie'!F490</f>
        <v>2046</v>
      </c>
      <c r="G503" s="2"/>
      <c r="H503" s="53"/>
      <c r="I503" s="10">
        <f>IF(AND($F503&gt;I$10,$E503&gt;0),$D503/$E503,IF(I$10=$F503,$D503-SUM($G503:G503),0))</f>
        <v>83927.098757661835</v>
      </c>
      <c r="J503" s="10">
        <f>IF(AND($F503&gt;J$10,$E503&gt;0),$D503/$E503,IF(J$10=$F503,$D503-SUM($G503:I503),0))</f>
        <v>83927.098757661835</v>
      </c>
      <c r="K503" s="10">
        <f>IF(AND($F503&gt;K$10,$E503&gt;0),$D503/$E503,IF(K$10=$F503,$D503-SUM($G503:J503),0))</f>
        <v>83927.098757661835</v>
      </c>
      <c r="L503" s="10">
        <f>IF(AND($F503&gt;L$10,$E503&gt;0),$D503/$E503,IF(L$10=$F503,$D503-SUM($G503:K503),0))</f>
        <v>83927.098757661835</v>
      </c>
      <c r="M503" s="10">
        <f>IF(AND($F503&gt;M$10,$E503&gt;0),$D503/$E503,IF(M$10=$F503,$D503-SUM($G503:L503),0))</f>
        <v>83927.098757661835</v>
      </c>
      <c r="N503" s="2"/>
      <c r="O503" s="10">
        <f>I503*PRODUCT($O$17:O$17)</f>
        <v>84682.442646480777</v>
      </c>
      <c r="P503" s="10">
        <f>J503*PRODUCT($O$17:P$17)</f>
        <v>85444.584630299098</v>
      </c>
      <c r="Q503" s="10">
        <f>K503*PRODUCT($O$17:Q$17)</f>
        <v>86213.585891971772</v>
      </c>
      <c r="R503" s="10">
        <f>L503*PRODUCT($O$17:R$17)</f>
        <v>86989.508164999512</v>
      </c>
      <c r="S503" s="10">
        <f>M503*PRODUCT($O$17:S$17)</f>
        <v>87772.413738484494</v>
      </c>
      <c r="T503" s="2"/>
      <c r="U503" s="10">
        <f t="shared" si="46"/>
        <v>1990037.4021922986</v>
      </c>
      <c r="V503" s="10">
        <f t="shared" si="49"/>
        <v>1922503.15418173</v>
      </c>
      <c r="W503" s="10">
        <f t="shared" si="49"/>
        <v>1853592.0966773937</v>
      </c>
      <c r="X503" s="10">
        <f t="shared" si="49"/>
        <v>1783284.9173824904</v>
      </c>
      <c r="Y503" s="10">
        <f t="shared" si="49"/>
        <v>1711562.0679004481</v>
      </c>
    </row>
    <row r="504" spans="1:25" s="5" customFormat="1" x14ac:dyDescent="0.2">
      <c r="A504" s="2"/>
      <c r="B504" s="29">
        <f>'3) Input geactiveerde inflatie'!B491</f>
        <v>479</v>
      </c>
      <c r="C504" s="29">
        <f>'3) Input geactiveerde inflatie'!D491</f>
        <v>563165.98212724389</v>
      </c>
      <c r="D504" s="10">
        <f t="shared" si="47"/>
        <v>281582.99106362194</v>
      </c>
      <c r="E504" s="39">
        <f>'3) Input geactiveerde inflatie'!E491</f>
        <v>9.5</v>
      </c>
      <c r="F504" s="51">
        <f>'3) Input geactiveerde inflatie'!F491</f>
        <v>2031</v>
      </c>
      <c r="G504" s="2"/>
      <c r="H504" s="53"/>
      <c r="I504" s="10">
        <f>IF(AND($F504&gt;I$10,$E504&gt;0),$D504/$E504,IF(I$10=$F504,$D504-SUM($G504:G504),0))</f>
        <v>29640.314848802311</v>
      </c>
      <c r="J504" s="10">
        <f>IF(AND($F504&gt;J$10,$E504&gt;0),$D504/$E504,IF(J$10=$F504,$D504-SUM($G504:I504),0))</f>
        <v>29640.314848802311</v>
      </c>
      <c r="K504" s="10">
        <f>IF(AND($F504&gt;K$10,$E504&gt;0),$D504/$E504,IF(K$10=$F504,$D504-SUM($G504:J504),0))</f>
        <v>29640.314848802311</v>
      </c>
      <c r="L504" s="10">
        <f>IF(AND($F504&gt;L$10,$E504&gt;0),$D504/$E504,IF(L$10=$F504,$D504-SUM($G504:K504),0))</f>
        <v>29640.314848802311</v>
      </c>
      <c r="M504" s="10">
        <f>IF(AND($F504&gt;M$10,$E504&gt;0),$D504/$E504,IF(M$10=$F504,$D504-SUM($G504:L504),0))</f>
        <v>29640.314848802311</v>
      </c>
      <c r="N504" s="2"/>
      <c r="O504" s="10">
        <f>I504*PRODUCT($O$17:O$17)</f>
        <v>29907.07768244153</v>
      </c>
      <c r="P504" s="10">
        <f>J504*PRODUCT($O$17:P$17)</f>
        <v>30176.241381583499</v>
      </c>
      <c r="Q504" s="10">
        <f>K504*PRODUCT($O$17:Q$17)</f>
        <v>30447.827554017746</v>
      </c>
      <c r="R504" s="10">
        <f>L504*PRODUCT($O$17:R$17)</f>
        <v>30721.858002003901</v>
      </c>
      <c r="S504" s="10">
        <f>M504*PRODUCT($O$17:S$17)</f>
        <v>30998.354724021934</v>
      </c>
      <c r="T504" s="2"/>
      <c r="U504" s="10">
        <f t="shared" si="46"/>
        <v>254210.16030075299</v>
      </c>
      <c r="V504" s="10">
        <f t="shared" si="49"/>
        <v>226321.81036187624</v>
      </c>
      <c r="W504" s="10">
        <f t="shared" si="49"/>
        <v>197910.87910111537</v>
      </c>
      <c r="X504" s="10">
        <f t="shared" si="49"/>
        <v>168970.21901102149</v>
      </c>
      <c r="Y504" s="10">
        <f t="shared" si="49"/>
        <v>139492.59625809873</v>
      </c>
    </row>
    <row r="505" spans="1:25" s="5" customFormat="1" x14ac:dyDescent="0.2">
      <c r="A505" s="2"/>
      <c r="B505" s="29">
        <f>'3) Input geactiveerde inflatie'!B492</f>
        <v>480</v>
      </c>
      <c r="C505" s="29">
        <f>'3) Input geactiveerde inflatie'!D492</f>
        <v>-3.1253895490641225E-11</v>
      </c>
      <c r="D505" s="10">
        <f t="shared" si="47"/>
        <v>-1.5626947745320613E-11</v>
      </c>
      <c r="E505" s="39">
        <f>'3) Input geactiveerde inflatie'!E492</f>
        <v>0</v>
      </c>
      <c r="F505" s="51">
        <f>'3) Input geactiveerde inflatie'!F492</f>
        <v>2016</v>
      </c>
      <c r="G505" s="2"/>
      <c r="H505" s="53"/>
      <c r="I505" s="10">
        <f>IF(AND($F505&gt;I$10,$E505&gt;0),$D505/$E505,IF(I$10=$F505,$D505-SUM($G505:G505),0))</f>
        <v>0</v>
      </c>
      <c r="J505" s="10">
        <f>IF(AND($F505&gt;J$10,$E505&gt;0),$D505/$E505,IF(J$10=$F505,$D505-SUM($G505:I505),0))</f>
        <v>0</v>
      </c>
      <c r="K505" s="10">
        <f>IF(AND($F505&gt;K$10,$E505&gt;0),$D505/$E505,IF(K$10=$F505,$D505-SUM($G505:J505),0))</f>
        <v>0</v>
      </c>
      <c r="L505" s="10">
        <f>IF(AND($F505&gt;L$10,$E505&gt;0),$D505/$E505,IF(L$10=$F505,$D505-SUM($G505:K505),0))</f>
        <v>0</v>
      </c>
      <c r="M505" s="10">
        <f>IF(AND($F505&gt;M$10,$E505&gt;0),$D505/$E505,IF(M$10=$F505,$D505-SUM($G505:L505),0))</f>
        <v>0</v>
      </c>
      <c r="N505" s="2"/>
      <c r="O505" s="10">
        <f>I505*PRODUCT($O$17:O$17)</f>
        <v>0</v>
      </c>
      <c r="P505" s="10">
        <f>J505*PRODUCT($O$17:P$17)</f>
        <v>0</v>
      </c>
      <c r="Q505" s="10">
        <f>K505*PRODUCT($O$17:Q$17)</f>
        <v>0</v>
      </c>
      <c r="R505" s="10">
        <f>L505*PRODUCT($O$17:R$17)</f>
        <v>0</v>
      </c>
      <c r="S505" s="10">
        <f>M505*PRODUCT($O$17:S$17)</f>
        <v>0</v>
      </c>
      <c r="T505" s="2"/>
      <c r="U505" s="10">
        <f t="shared" si="46"/>
        <v>-1.5767590275028496E-11</v>
      </c>
      <c r="V505" s="10">
        <f t="shared" si="49"/>
        <v>-1.5909498587503751E-11</v>
      </c>
      <c r="W505" s="10">
        <f t="shared" si="49"/>
        <v>-1.6052684074791284E-11</v>
      </c>
      <c r="X505" s="10">
        <f t="shared" si="49"/>
        <v>-1.6197158231464403E-11</v>
      </c>
      <c r="Y505" s="10">
        <f t="shared" si="49"/>
        <v>-1.6342932655547581E-11</v>
      </c>
    </row>
    <row r="506" spans="1:25" s="5" customFormat="1" x14ac:dyDescent="0.2">
      <c r="A506" s="2"/>
      <c r="B506" s="29">
        <f>'3) Input geactiveerde inflatie'!B493</f>
        <v>481</v>
      </c>
      <c r="C506" s="29">
        <f>'3) Input geactiveerde inflatie'!D493</f>
        <v>6.8664484873335264E-11</v>
      </c>
      <c r="D506" s="10">
        <f t="shared" si="47"/>
        <v>3.4332242436667632E-11</v>
      </c>
      <c r="E506" s="39">
        <f>'3) Input geactiveerde inflatie'!E493</f>
        <v>0</v>
      </c>
      <c r="F506" s="51">
        <f>'3) Input geactiveerde inflatie'!F493</f>
        <v>2011</v>
      </c>
      <c r="G506" s="2"/>
      <c r="H506" s="53"/>
      <c r="I506" s="10">
        <f>IF(AND($F506&gt;I$10,$E506&gt;0),$D506/$E506,IF(I$10=$F506,$D506-SUM($G506:G506),0))</f>
        <v>0</v>
      </c>
      <c r="J506" s="10">
        <f>IF(AND($F506&gt;J$10,$E506&gt;0),$D506/$E506,IF(J$10=$F506,$D506-SUM($G506:I506),0))</f>
        <v>0</v>
      </c>
      <c r="K506" s="10">
        <f>IF(AND($F506&gt;K$10,$E506&gt;0),$D506/$E506,IF(K$10=$F506,$D506-SUM($G506:J506),0))</f>
        <v>0</v>
      </c>
      <c r="L506" s="10">
        <f>IF(AND($F506&gt;L$10,$E506&gt;0),$D506/$E506,IF(L$10=$F506,$D506-SUM($G506:K506),0))</f>
        <v>0</v>
      </c>
      <c r="M506" s="10">
        <f>IF(AND($F506&gt;M$10,$E506&gt;0),$D506/$E506,IF(M$10=$F506,$D506-SUM($G506:L506),0))</f>
        <v>0</v>
      </c>
      <c r="N506" s="2"/>
      <c r="O506" s="10">
        <f>I506*PRODUCT($O$17:O$17)</f>
        <v>0</v>
      </c>
      <c r="P506" s="10">
        <f>J506*PRODUCT($O$17:P$17)</f>
        <v>0</v>
      </c>
      <c r="Q506" s="10">
        <f>K506*PRODUCT($O$17:Q$17)</f>
        <v>0</v>
      </c>
      <c r="R506" s="10">
        <f>L506*PRODUCT($O$17:R$17)</f>
        <v>0</v>
      </c>
      <c r="S506" s="10">
        <f>M506*PRODUCT($O$17:S$17)</f>
        <v>0</v>
      </c>
      <c r="T506" s="2"/>
      <c r="U506" s="10">
        <f t="shared" si="46"/>
        <v>3.4641232618597634E-11</v>
      </c>
      <c r="V506" s="10">
        <f t="shared" si="49"/>
        <v>3.4953003712165008E-11</v>
      </c>
      <c r="W506" s="10">
        <f t="shared" si="49"/>
        <v>3.5267580745574486E-11</v>
      </c>
      <c r="X506" s="10">
        <f t="shared" si="49"/>
        <v>3.5584988972284654E-11</v>
      </c>
      <c r="Y506" s="10">
        <f t="shared" si="49"/>
        <v>3.590525387303521E-11</v>
      </c>
    </row>
    <row r="507" spans="1:25" s="5" customFormat="1" x14ac:dyDescent="0.2">
      <c r="A507" s="2"/>
      <c r="B507" s="29">
        <f>'3) Input geactiveerde inflatie'!B494</f>
        <v>482</v>
      </c>
      <c r="C507" s="29">
        <f>'3) Input geactiveerde inflatie'!D494</f>
        <v>7565204.2847601958</v>
      </c>
      <c r="D507" s="10">
        <f t="shared" si="47"/>
        <v>3782602.1423800979</v>
      </c>
      <c r="E507" s="39">
        <f>'3) Input geactiveerde inflatie'!E494</f>
        <v>35.5</v>
      </c>
      <c r="F507" s="51">
        <f>'3) Input geactiveerde inflatie'!F494</f>
        <v>2057</v>
      </c>
      <c r="G507" s="2"/>
      <c r="H507" s="53"/>
      <c r="I507" s="10">
        <f>IF(AND($F507&gt;I$10,$E507&gt;0),$D507/$E507,IF(I$10=$F507,$D507-SUM($G507:G507),0))</f>
        <v>106552.1730247915</v>
      </c>
      <c r="J507" s="10">
        <f>IF(AND($F507&gt;J$10,$E507&gt;0),$D507/$E507,IF(J$10=$F507,$D507-SUM($G507:I507),0))</f>
        <v>106552.1730247915</v>
      </c>
      <c r="K507" s="10">
        <f>IF(AND($F507&gt;K$10,$E507&gt;0),$D507/$E507,IF(K$10=$F507,$D507-SUM($G507:J507),0))</f>
        <v>106552.1730247915</v>
      </c>
      <c r="L507" s="10">
        <f>IF(AND($F507&gt;L$10,$E507&gt;0),$D507/$E507,IF(L$10=$F507,$D507-SUM($G507:K507),0))</f>
        <v>106552.1730247915</v>
      </c>
      <c r="M507" s="10">
        <f>IF(AND($F507&gt;M$10,$E507&gt;0),$D507/$E507,IF(M$10=$F507,$D507-SUM($G507:L507),0))</f>
        <v>106552.1730247915</v>
      </c>
      <c r="N507" s="2"/>
      <c r="O507" s="10">
        <f>I507*PRODUCT($O$17:O$17)</f>
        <v>107511.14258201461</v>
      </c>
      <c r="P507" s="10">
        <f>J507*PRODUCT($O$17:P$17)</f>
        <v>108478.74286525273</v>
      </c>
      <c r="Q507" s="10">
        <f>K507*PRODUCT($O$17:Q$17)</f>
        <v>109455.05155103999</v>
      </c>
      <c r="R507" s="10">
        <f>L507*PRODUCT($O$17:R$17)</f>
        <v>110440.14701499933</v>
      </c>
      <c r="S507" s="10">
        <f>M507*PRODUCT($O$17:S$17)</f>
        <v>111434.10833813432</v>
      </c>
      <c r="T507" s="2"/>
      <c r="U507" s="10">
        <f t="shared" si="46"/>
        <v>3709134.4190795035</v>
      </c>
      <c r="V507" s="10">
        <f t="shared" ref="V507:Y522" si="50">U507*P$17-P507</f>
        <v>3634037.8859859658</v>
      </c>
      <c r="W507" s="10">
        <f t="shared" si="50"/>
        <v>3557289.1754087992</v>
      </c>
      <c r="X507" s="10">
        <f t="shared" si="50"/>
        <v>3478864.6309724785</v>
      </c>
      <c r="Y507" s="10">
        <f t="shared" si="50"/>
        <v>3398740.3043130962</v>
      </c>
    </row>
    <row r="508" spans="1:25" s="5" customFormat="1" x14ac:dyDescent="0.2">
      <c r="A508" s="2"/>
      <c r="B508" s="29">
        <f>'3) Input geactiveerde inflatie'!B495</f>
        <v>483</v>
      </c>
      <c r="C508" s="29">
        <f>'3) Input geactiveerde inflatie'!D495</f>
        <v>4894216.1768463142</v>
      </c>
      <c r="D508" s="10">
        <f t="shared" si="47"/>
        <v>2447108.0884231571</v>
      </c>
      <c r="E508" s="39">
        <f>'3) Input geactiveerde inflatie'!E495</f>
        <v>25.5</v>
      </c>
      <c r="F508" s="51">
        <f>'3) Input geactiveerde inflatie'!F495</f>
        <v>2047</v>
      </c>
      <c r="G508" s="2"/>
      <c r="H508" s="53"/>
      <c r="I508" s="10">
        <f>IF(AND($F508&gt;I$10,$E508&gt;0),$D508/$E508,IF(I$10=$F508,$D508-SUM($G508:G508),0))</f>
        <v>95965.023075417921</v>
      </c>
      <c r="J508" s="10">
        <f>IF(AND($F508&gt;J$10,$E508&gt;0),$D508/$E508,IF(J$10=$F508,$D508-SUM($G508:I508),0))</f>
        <v>95965.023075417921</v>
      </c>
      <c r="K508" s="10">
        <f>IF(AND($F508&gt;K$10,$E508&gt;0),$D508/$E508,IF(K$10=$F508,$D508-SUM($G508:J508),0))</f>
        <v>95965.023075417921</v>
      </c>
      <c r="L508" s="10">
        <f>IF(AND($F508&gt;L$10,$E508&gt;0),$D508/$E508,IF(L$10=$F508,$D508-SUM($G508:K508),0))</f>
        <v>95965.023075417921</v>
      </c>
      <c r="M508" s="10">
        <f>IF(AND($F508&gt;M$10,$E508&gt;0),$D508/$E508,IF(M$10=$F508,$D508-SUM($G508:L508),0))</f>
        <v>95965.023075417921</v>
      </c>
      <c r="N508" s="2"/>
      <c r="O508" s="10">
        <f>I508*PRODUCT($O$17:O$17)</f>
        <v>96828.708283096668</v>
      </c>
      <c r="P508" s="10">
        <f>J508*PRODUCT($O$17:P$17)</f>
        <v>97700.166657644528</v>
      </c>
      <c r="Q508" s="10">
        <f>K508*PRODUCT($O$17:Q$17)</f>
        <v>98579.468157563315</v>
      </c>
      <c r="R508" s="10">
        <f>L508*PRODUCT($O$17:R$17)</f>
        <v>99466.683370981365</v>
      </c>
      <c r="S508" s="10">
        <f>M508*PRODUCT($O$17:S$17)</f>
        <v>100361.8835213202</v>
      </c>
      <c r="T508" s="2"/>
      <c r="U508" s="10">
        <f t="shared" si="46"/>
        <v>2372303.3529358688</v>
      </c>
      <c r="V508" s="10">
        <f t="shared" si="50"/>
        <v>2295953.9164546472</v>
      </c>
      <c r="W508" s="10">
        <f t="shared" si="50"/>
        <v>2218038.0335451756</v>
      </c>
      <c r="X508" s="10">
        <f t="shared" si="50"/>
        <v>2138533.6924761008</v>
      </c>
      <c r="Y508" s="10">
        <f t="shared" si="50"/>
        <v>2057418.6121870652</v>
      </c>
    </row>
    <row r="509" spans="1:25" s="5" customFormat="1" x14ac:dyDescent="0.2">
      <c r="A509" s="2"/>
      <c r="B509" s="29">
        <f>'3) Input geactiveerde inflatie'!B496</f>
        <v>484</v>
      </c>
      <c r="C509" s="29">
        <f>'3) Input geactiveerde inflatie'!D496</f>
        <v>-3441.7217936804846</v>
      </c>
      <c r="D509" s="10">
        <f t="shared" si="47"/>
        <v>-1720.8608968402423</v>
      </c>
      <c r="E509" s="39">
        <f>'3) Input geactiveerde inflatie'!E496</f>
        <v>15.5</v>
      </c>
      <c r="F509" s="51">
        <f>'3) Input geactiveerde inflatie'!F496</f>
        <v>2037</v>
      </c>
      <c r="G509" s="2"/>
      <c r="H509" s="53"/>
      <c r="I509" s="10">
        <f>IF(AND($F509&gt;I$10,$E509&gt;0),$D509/$E509,IF(I$10=$F509,$D509-SUM($G509:G509),0))</f>
        <v>-111.02328366711241</v>
      </c>
      <c r="J509" s="10">
        <f>IF(AND($F509&gt;J$10,$E509&gt;0),$D509/$E509,IF(J$10=$F509,$D509-SUM($G509:I509),0))</f>
        <v>-111.02328366711241</v>
      </c>
      <c r="K509" s="10">
        <f>IF(AND($F509&gt;K$10,$E509&gt;0),$D509/$E509,IF(K$10=$F509,$D509-SUM($G509:J509),0))</f>
        <v>-111.02328366711241</v>
      </c>
      <c r="L509" s="10">
        <f>IF(AND($F509&gt;L$10,$E509&gt;0),$D509/$E509,IF(L$10=$F509,$D509-SUM($G509:K509),0))</f>
        <v>-111.02328366711241</v>
      </c>
      <c r="M509" s="10">
        <f>IF(AND($F509&gt;M$10,$E509&gt;0),$D509/$E509,IF(M$10=$F509,$D509-SUM($G509:L509),0))</f>
        <v>-111.02328366711241</v>
      </c>
      <c r="N509" s="2"/>
      <c r="O509" s="10">
        <f>I509*PRODUCT($O$17:O$17)</f>
        <v>-112.0224932201164</v>
      </c>
      <c r="P509" s="10">
        <f>J509*PRODUCT($O$17:P$17)</f>
        <v>-113.03069565909745</v>
      </c>
      <c r="Q509" s="10">
        <f>K509*PRODUCT($O$17:Q$17)</f>
        <v>-114.0479719200293</v>
      </c>
      <c r="R509" s="10">
        <f>L509*PRODUCT($O$17:R$17)</f>
        <v>-115.07440366730955</v>
      </c>
      <c r="S509" s="10">
        <f>M509*PRODUCT($O$17:S$17)</f>
        <v>-116.11007330031532</v>
      </c>
      <c r="T509" s="2"/>
      <c r="U509" s="10">
        <f t="shared" si="46"/>
        <v>-1624.326151691688</v>
      </c>
      <c r="V509" s="10">
        <f t="shared" si="50"/>
        <v>-1525.9143913978155</v>
      </c>
      <c r="W509" s="10">
        <f t="shared" si="50"/>
        <v>-1425.5996490003663</v>
      </c>
      <c r="X509" s="10">
        <f t="shared" si="50"/>
        <v>-1323.35564217406</v>
      </c>
      <c r="Y509" s="10">
        <f t="shared" si="50"/>
        <v>-1219.1557696533109</v>
      </c>
    </row>
    <row r="510" spans="1:25" s="5" customFormat="1" x14ac:dyDescent="0.2">
      <c r="A510" s="2"/>
      <c r="B510" s="29">
        <f>'3) Input geactiveerde inflatie'!B497</f>
        <v>485</v>
      </c>
      <c r="C510" s="29">
        <f>'3) Input geactiveerde inflatie'!D497</f>
        <v>616997.53206950705</v>
      </c>
      <c r="D510" s="10">
        <f t="shared" si="47"/>
        <v>308498.76603475353</v>
      </c>
      <c r="E510" s="39">
        <f>'3) Input geactiveerde inflatie'!E497</f>
        <v>10.5</v>
      </c>
      <c r="F510" s="51">
        <f>'3) Input geactiveerde inflatie'!F497</f>
        <v>2032</v>
      </c>
      <c r="G510" s="2"/>
      <c r="H510" s="53"/>
      <c r="I510" s="10">
        <f>IF(AND($F510&gt;I$10,$E510&gt;0),$D510/$E510,IF(I$10=$F510,$D510-SUM($G510:G510),0))</f>
        <v>29380.834860452716</v>
      </c>
      <c r="J510" s="10">
        <f>IF(AND($F510&gt;J$10,$E510&gt;0),$D510/$E510,IF(J$10=$F510,$D510-SUM($G510:I510),0))</f>
        <v>29380.834860452716</v>
      </c>
      <c r="K510" s="10">
        <f>IF(AND($F510&gt;K$10,$E510&gt;0),$D510/$E510,IF(K$10=$F510,$D510-SUM($G510:J510),0))</f>
        <v>29380.834860452716</v>
      </c>
      <c r="L510" s="10">
        <f>IF(AND($F510&gt;L$10,$E510&gt;0),$D510/$E510,IF(L$10=$F510,$D510-SUM($G510:K510),0))</f>
        <v>29380.834860452716</v>
      </c>
      <c r="M510" s="10">
        <f>IF(AND($F510&gt;M$10,$E510&gt;0),$D510/$E510,IF(M$10=$F510,$D510-SUM($G510:L510),0))</f>
        <v>29380.834860452716</v>
      </c>
      <c r="N510" s="2"/>
      <c r="O510" s="10">
        <f>I510*PRODUCT($O$17:O$17)</f>
        <v>29645.262374196787</v>
      </c>
      <c r="P510" s="10">
        <f>J510*PRODUCT($O$17:P$17)</f>
        <v>29912.069735564557</v>
      </c>
      <c r="Q510" s="10">
        <f>K510*PRODUCT($O$17:Q$17)</f>
        <v>30181.278363184632</v>
      </c>
      <c r="R510" s="10">
        <f>L510*PRODUCT($O$17:R$17)</f>
        <v>30452.909868453287</v>
      </c>
      <c r="S510" s="10">
        <f>M510*PRODUCT($O$17:S$17)</f>
        <v>30726.986057269365</v>
      </c>
      <c r="T510" s="2"/>
      <c r="U510" s="10">
        <f t="shared" si="46"/>
        <v>281629.9925548695</v>
      </c>
      <c r="V510" s="10">
        <f t="shared" si="50"/>
        <v>254252.59275229872</v>
      </c>
      <c r="W510" s="10">
        <f t="shared" si="50"/>
        <v>226359.58772388476</v>
      </c>
      <c r="X510" s="10">
        <f t="shared" si="50"/>
        <v>197943.91414494641</v>
      </c>
      <c r="Y510" s="10">
        <f t="shared" si="50"/>
        <v>168998.42331498154</v>
      </c>
    </row>
    <row r="511" spans="1:25" s="5" customFormat="1" x14ac:dyDescent="0.2">
      <c r="A511" s="2"/>
      <c r="B511" s="29">
        <f>'3) Input geactiveerde inflatie'!B498</f>
        <v>486</v>
      </c>
      <c r="C511" s="29">
        <f>'3) Input geactiveerde inflatie'!D498</f>
        <v>2.0016615793312665E-10</v>
      </c>
      <c r="D511" s="10">
        <f t="shared" si="47"/>
        <v>1.0008307896656332E-10</v>
      </c>
      <c r="E511" s="39">
        <f>'3) Input geactiveerde inflatie'!E498</f>
        <v>0</v>
      </c>
      <c r="F511" s="51">
        <f>'3) Input geactiveerde inflatie'!F498</f>
        <v>2017</v>
      </c>
      <c r="G511" s="2"/>
      <c r="H511" s="53"/>
      <c r="I511" s="10">
        <f>IF(AND($F511&gt;I$10,$E511&gt;0),$D511/$E511,IF(I$10=$F511,$D511-SUM($G511:G511),0))</f>
        <v>0</v>
      </c>
      <c r="J511" s="10">
        <f>IF(AND($F511&gt;J$10,$E511&gt;0),$D511/$E511,IF(J$10=$F511,$D511-SUM($G511:I511),0))</f>
        <v>0</v>
      </c>
      <c r="K511" s="10">
        <f>IF(AND($F511&gt;K$10,$E511&gt;0),$D511/$E511,IF(K$10=$F511,$D511-SUM($G511:J511),0))</f>
        <v>0</v>
      </c>
      <c r="L511" s="10">
        <f>IF(AND($F511&gt;L$10,$E511&gt;0),$D511/$E511,IF(L$10=$F511,$D511-SUM($G511:K511),0))</f>
        <v>0</v>
      </c>
      <c r="M511" s="10">
        <f>IF(AND($F511&gt;M$10,$E511&gt;0),$D511/$E511,IF(M$10=$F511,$D511-SUM($G511:L511),0))</f>
        <v>0</v>
      </c>
      <c r="N511" s="2"/>
      <c r="O511" s="10">
        <f>I511*PRODUCT($O$17:O$17)</f>
        <v>0</v>
      </c>
      <c r="P511" s="10">
        <f>J511*PRODUCT($O$17:P$17)</f>
        <v>0</v>
      </c>
      <c r="Q511" s="10">
        <f>K511*PRODUCT($O$17:Q$17)</f>
        <v>0</v>
      </c>
      <c r="R511" s="10">
        <f>L511*PRODUCT($O$17:R$17)</f>
        <v>0</v>
      </c>
      <c r="S511" s="10">
        <f>M511*PRODUCT($O$17:S$17)</f>
        <v>0</v>
      </c>
      <c r="T511" s="2"/>
      <c r="U511" s="10">
        <f t="shared" si="46"/>
        <v>1.0098382667726238E-10</v>
      </c>
      <c r="V511" s="10">
        <f t="shared" si="50"/>
        <v>1.0189268111735774E-10</v>
      </c>
      <c r="W511" s="10">
        <f t="shared" si="50"/>
        <v>1.0280971524741395E-10</v>
      </c>
      <c r="X511" s="10">
        <f t="shared" si="50"/>
        <v>1.0373500268464066E-10</v>
      </c>
      <c r="Y511" s="10">
        <f t="shared" si="50"/>
        <v>1.0466861770880242E-10</v>
      </c>
    </row>
    <row r="512" spans="1:25" s="5" customFormat="1" x14ac:dyDescent="0.2">
      <c r="A512" s="2"/>
      <c r="B512" s="29">
        <f>'3) Input geactiveerde inflatie'!B499</f>
        <v>487</v>
      </c>
      <c r="C512" s="29">
        <f>'3) Input geactiveerde inflatie'!D499</f>
        <v>2.3423557217999353E-10</v>
      </c>
      <c r="D512" s="10">
        <f t="shared" si="47"/>
        <v>1.1711778608999677E-10</v>
      </c>
      <c r="E512" s="39">
        <f>'3) Input geactiveerde inflatie'!E499</f>
        <v>0</v>
      </c>
      <c r="F512" s="51">
        <f>'3) Input geactiveerde inflatie'!F499</f>
        <v>2012</v>
      </c>
      <c r="G512" s="2"/>
      <c r="H512" s="53"/>
      <c r="I512" s="10">
        <f>IF(AND($F512&gt;I$10,$E512&gt;0),$D512/$E512,IF(I$10=$F512,$D512-SUM($G512:G512),0))</f>
        <v>0</v>
      </c>
      <c r="J512" s="10">
        <f>IF(AND($F512&gt;J$10,$E512&gt;0),$D512/$E512,IF(J$10=$F512,$D512-SUM($G512:I512),0))</f>
        <v>0</v>
      </c>
      <c r="K512" s="10">
        <f>IF(AND($F512&gt;K$10,$E512&gt;0),$D512/$E512,IF(K$10=$F512,$D512-SUM($G512:J512),0))</f>
        <v>0</v>
      </c>
      <c r="L512" s="10">
        <f>IF(AND($F512&gt;L$10,$E512&gt;0),$D512/$E512,IF(L$10=$F512,$D512-SUM($G512:K512),0))</f>
        <v>0</v>
      </c>
      <c r="M512" s="10">
        <f>IF(AND($F512&gt;M$10,$E512&gt;0),$D512/$E512,IF(M$10=$F512,$D512-SUM($G512:L512),0))</f>
        <v>0</v>
      </c>
      <c r="N512" s="2"/>
      <c r="O512" s="10">
        <f>I512*PRODUCT($O$17:O$17)</f>
        <v>0</v>
      </c>
      <c r="P512" s="10">
        <f>J512*PRODUCT($O$17:P$17)</f>
        <v>0</v>
      </c>
      <c r="Q512" s="10">
        <f>K512*PRODUCT($O$17:Q$17)</f>
        <v>0</v>
      </c>
      <c r="R512" s="10">
        <f>L512*PRODUCT($O$17:R$17)</f>
        <v>0</v>
      </c>
      <c r="S512" s="10">
        <f>M512*PRODUCT($O$17:S$17)</f>
        <v>0</v>
      </c>
      <c r="T512" s="2"/>
      <c r="U512" s="10">
        <f t="shared" si="46"/>
        <v>1.1817184616480673E-10</v>
      </c>
      <c r="V512" s="10">
        <f t="shared" si="50"/>
        <v>1.1923539278028996E-10</v>
      </c>
      <c r="W512" s="10">
        <f t="shared" si="50"/>
        <v>1.2030851131531256E-10</v>
      </c>
      <c r="X512" s="10">
        <f t="shared" si="50"/>
        <v>1.2139128791715037E-10</v>
      </c>
      <c r="Y512" s="10">
        <f t="shared" si="50"/>
        <v>1.2248380950840472E-10</v>
      </c>
    </row>
    <row r="513" spans="1:25" s="5" customFormat="1" x14ac:dyDescent="0.2">
      <c r="A513" s="2"/>
      <c r="B513" s="29">
        <f>'3) Input geactiveerde inflatie'!B500</f>
        <v>488</v>
      </c>
      <c r="C513" s="29">
        <f>'3) Input geactiveerde inflatie'!D500</f>
        <v>10254683.728602827</v>
      </c>
      <c r="D513" s="10">
        <f t="shared" si="47"/>
        <v>5127341.8643014133</v>
      </c>
      <c r="E513" s="39">
        <f>'3) Input geactiveerde inflatie'!E500</f>
        <v>36.5</v>
      </c>
      <c r="F513" s="51">
        <f>'3) Input geactiveerde inflatie'!F500</f>
        <v>2058</v>
      </c>
      <c r="G513" s="2"/>
      <c r="H513" s="53"/>
      <c r="I513" s="10">
        <f>IF(AND($F513&gt;I$10,$E513&gt;0),$D513/$E513,IF(I$10=$F513,$D513-SUM($G513:G513),0))</f>
        <v>140475.11956990173</v>
      </c>
      <c r="J513" s="10">
        <f>IF(AND($F513&gt;J$10,$E513&gt;0),$D513/$E513,IF(J$10=$F513,$D513-SUM($G513:I513),0))</f>
        <v>140475.11956990173</v>
      </c>
      <c r="K513" s="10">
        <f>IF(AND($F513&gt;K$10,$E513&gt;0),$D513/$E513,IF(K$10=$F513,$D513-SUM($G513:J513),0))</f>
        <v>140475.11956990173</v>
      </c>
      <c r="L513" s="10">
        <f>IF(AND($F513&gt;L$10,$E513&gt;0),$D513/$E513,IF(L$10=$F513,$D513-SUM($G513:K513),0))</f>
        <v>140475.11956990173</v>
      </c>
      <c r="M513" s="10">
        <f>IF(AND($F513&gt;M$10,$E513&gt;0),$D513/$E513,IF(M$10=$F513,$D513-SUM($G513:L513),0))</f>
        <v>140475.11956990173</v>
      </c>
      <c r="N513" s="2"/>
      <c r="O513" s="10">
        <f>I513*PRODUCT($O$17:O$17)</f>
        <v>141739.39564603084</v>
      </c>
      <c r="P513" s="10">
        <f>J513*PRODUCT($O$17:P$17)</f>
        <v>143015.0502068451</v>
      </c>
      <c r="Q513" s="10">
        <f>K513*PRODUCT($O$17:Q$17)</f>
        <v>144302.18565870667</v>
      </c>
      <c r="R513" s="10">
        <f>L513*PRODUCT($O$17:R$17)</f>
        <v>145600.90532963502</v>
      </c>
      <c r="S513" s="10">
        <f>M513*PRODUCT($O$17:S$17)</f>
        <v>146911.31347760171</v>
      </c>
      <c r="T513" s="2"/>
      <c r="U513" s="10">
        <f t="shared" si="46"/>
        <v>5031748.545434094</v>
      </c>
      <c r="V513" s="10">
        <f t="shared" si="50"/>
        <v>4934019.2321361555</v>
      </c>
      <c r="W513" s="10">
        <f t="shared" si="50"/>
        <v>4834123.219566674</v>
      </c>
      <c r="X513" s="10">
        <f t="shared" si="50"/>
        <v>4732029.4232131382</v>
      </c>
      <c r="Y513" s="10">
        <f t="shared" si="50"/>
        <v>4627706.3745444538</v>
      </c>
    </row>
    <row r="514" spans="1:25" s="5" customFormat="1" x14ac:dyDescent="0.2">
      <c r="A514" s="2"/>
      <c r="B514" s="29">
        <f>'3) Input geactiveerde inflatie'!B501</f>
        <v>489</v>
      </c>
      <c r="C514" s="29">
        <f>'3) Input geactiveerde inflatie'!D501</f>
        <v>10162548.026350155</v>
      </c>
      <c r="D514" s="10">
        <f t="shared" si="47"/>
        <v>5081274.0131750777</v>
      </c>
      <c r="E514" s="39">
        <f>'3) Input geactiveerde inflatie'!E501</f>
        <v>26.5</v>
      </c>
      <c r="F514" s="51">
        <f>'3) Input geactiveerde inflatie'!F501</f>
        <v>2048</v>
      </c>
      <c r="G514" s="2"/>
      <c r="H514" s="53"/>
      <c r="I514" s="10">
        <f>IF(AND($F514&gt;I$10,$E514&gt;0),$D514/$E514,IF(I$10=$F514,$D514-SUM($G514:G514),0))</f>
        <v>191746.18917641803</v>
      </c>
      <c r="J514" s="10">
        <f>IF(AND($F514&gt;J$10,$E514&gt;0),$D514/$E514,IF(J$10=$F514,$D514-SUM($G514:I514),0))</f>
        <v>191746.18917641803</v>
      </c>
      <c r="K514" s="10">
        <f>IF(AND($F514&gt;K$10,$E514&gt;0),$D514/$E514,IF(K$10=$F514,$D514-SUM($G514:J514),0))</f>
        <v>191746.18917641803</v>
      </c>
      <c r="L514" s="10">
        <f>IF(AND($F514&gt;L$10,$E514&gt;0),$D514/$E514,IF(L$10=$F514,$D514-SUM($G514:K514),0))</f>
        <v>191746.18917641803</v>
      </c>
      <c r="M514" s="10">
        <f>IF(AND($F514&gt;M$10,$E514&gt;0),$D514/$E514,IF(M$10=$F514,$D514-SUM($G514:L514),0))</f>
        <v>191746.18917641803</v>
      </c>
      <c r="N514" s="2"/>
      <c r="O514" s="10">
        <f>I514*PRODUCT($O$17:O$17)</f>
        <v>193471.90487900577</v>
      </c>
      <c r="P514" s="10">
        <f>J514*PRODUCT($O$17:P$17)</f>
        <v>195213.15202291679</v>
      </c>
      <c r="Q514" s="10">
        <f>K514*PRODUCT($O$17:Q$17)</f>
        <v>196970.07039112304</v>
      </c>
      <c r="R514" s="10">
        <f>L514*PRODUCT($O$17:R$17)</f>
        <v>198742.80102464309</v>
      </c>
      <c r="S514" s="10">
        <f>M514*PRODUCT($O$17:S$17)</f>
        <v>200531.48623386488</v>
      </c>
      <c r="T514" s="2"/>
      <c r="U514" s="10">
        <f t="shared" si="46"/>
        <v>4933533.5744146472</v>
      </c>
      <c r="V514" s="10">
        <f t="shared" si="50"/>
        <v>4782722.2245614612</v>
      </c>
      <c r="W514" s="10">
        <f t="shared" si="50"/>
        <v>4628796.6541913906</v>
      </c>
      <c r="X514" s="10">
        <f t="shared" si="50"/>
        <v>4471713.0230544703</v>
      </c>
      <c r="Y514" s="10">
        <f t="shared" si="50"/>
        <v>4311426.9540280951</v>
      </c>
    </row>
    <row r="515" spans="1:25" s="5" customFormat="1" x14ac:dyDescent="0.2">
      <c r="A515" s="2"/>
      <c r="B515" s="29">
        <f>'3) Input geactiveerde inflatie'!B502</f>
        <v>490</v>
      </c>
      <c r="C515" s="29">
        <f>'3) Input geactiveerde inflatie'!D502</f>
        <v>-3061.128944736929</v>
      </c>
      <c r="D515" s="10">
        <f t="shared" si="47"/>
        <v>-1530.5644723684645</v>
      </c>
      <c r="E515" s="39">
        <f>'3) Input geactiveerde inflatie'!E502</f>
        <v>16.5</v>
      </c>
      <c r="F515" s="51">
        <f>'3) Input geactiveerde inflatie'!F502</f>
        <v>2038</v>
      </c>
      <c r="G515" s="2"/>
      <c r="H515" s="53"/>
      <c r="I515" s="10">
        <f>IF(AND($F515&gt;I$10,$E515&gt;0),$D515/$E515,IF(I$10=$F515,$D515-SUM($G515:G515),0))</f>
        <v>-92.761483173846329</v>
      </c>
      <c r="J515" s="10">
        <f>IF(AND($F515&gt;J$10,$E515&gt;0),$D515/$E515,IF(J$10=$F515,$D515-SUM($G515:I515),0))</f>
        <v>-92.761483173846329</v>
      </c>
      <c r="K515" s="10">
        <f>IF(AND($F515&gt;K$10,$E515&gt;0),$D515/$E515,IF(K$10=$F515,$D515-SUM($G515:J515),0))</f>
        <v>-92.761483173846329</v>
      </c>
      <c r="L515" s="10">
        <f>IF(AND($F515&gt;L$10,$E515&gt;0),$D515/$E515,IF(L$10=$F515,$D515-SUM($G515:K515),0))</f>
        <v>-92.761483173846329</v>
      </c>
      <c r="M515" s="10">
        <f>IF(AND($F515&gt;M$10,$E515&gt;0),$D515/$E515,IF(M$10=$F515,$D515-SUM($G515:L515),0))</f>
        <v>-92.761483173846329</v>
      </c>
      <c r="N515" s="2"/>
      <c r="O515" s="10">
        <f>I515*PRODUCT($O$17:O$17)</f>
        <v>-93.596336522410937</v>
      </c>
      <c r="P515" s="10">
        <f>J515*PRODUCT($O$17:P$17)</f>
        <v>-94.438703551112624</v>
      </c>
      <c r="Q515" s="10">
        <f>K515*PRODUCT($O$17:Q$17)</f>
        <v>-95.288651883072617</v>
      </c>
      <c r="R515" s="10">
        <f>L515*PRODUCT($O$17:R$17)</f>
        <v>-96.14624975002026</v>
      </c>
      <c r="S515" s="10">
        <f>M515*PRODUCT($O$17:S$17)</f>
        <v>-97.011565997770433</v>
      </c>
      <c r="T515" s="2"/>
      <c r="U515" s="10">
        <f t="shared" si="46"/>
        <v>-1450.7432160973697</v>
      </c>
      <c r="V515" s="10">
        <f t="shared" si="50"/>
        <v>-1369.3612014911332</v>
      </c>
      <c r="W515" s="10">
        <f t="shared" si="50"/>
        <v>-1286.3968004214807</v>
      </c>
      <c r="X515" s="10">
        <f t="shared" si="50"/>
        <v>-1201.8281218752538</v>
      </c>
      <c r="Y515" s="10">
        <f t="shared" si="50"/>
        <v>-1115.6330089743606</v>
      </c>
    </row>
    <row r="516" spans="1:25" s="5" customFormat="1" x14ac:dyDescent="0.2">
      <c r="A516" s="2"/>
      <c r="B516" s="29">
        <f>'3) Input geactiveerde inflatie'!B503</f>
        <v>491</v>
      </c>
      <c r="C516" s="29">
        <f>'3) Input geactiveerde inflatie'!D503</f>
        <v>355568.86937817209</v>
      </c>
      <c r="D516" s="10">
        <f t="shared" si="47"/>
        <v>177784.43468908605</v>
      </c>
      <c r="E516" s="39">
        <f>'3) Input geactiveerde inflatie'!E503</f>
        <v>11.5</v>
      </c>
      <c r="F516" s="51">
        <f>'3) Input geactiveerde inflatie'!F503</f>
        <v>2033</v>
      </c>
      <c r="G516" s="2"/>
      <c r="H516" s="53"/>
      <c r="I516" s="10">
        <f>IF(AND($F516&gt;I$10,$E516&gt;0),$D516/$E516,IF(I$10=$F516,$D516-SUM($G516:G516),0))</f>
        <v>15459.516059920526</v>
      </c>
      <c r="J516" s="10">
        <f>IF(AND($F516&gt;J$10,$E516&gt;0),$D516/$E516,IF(J$10=$F516,$D516-SUM($G516:I516),0))</f>
        <v>15459.516059920526</v>
      </c>
      <c r="K516" s="10">
        <f>IF(AND($F516&gt;K$10,$E516&gt;0),$D516/$E516,IF(K$10=$F516,$D516-SUM($G516:J516),0))</f>
        <v>15459.516059920526</v>
      </c>
      <c r="L516" s="10">
        <f>IF(AND($F516&gt;L$10,$E516&gt;0),$D516/$E516,IF(L$10=$F516,$D516-SUM($G516:K516),0))</f>
        <v>15459.516059920526</v>
      </c>
      <c r="M516" s="10">
        <f>IF(AND($F516&gt;M$10,$E516&gt;0),$D516/$E516,IF(M$10=$F516,$D516-SUM($G516:L516),0))</f>
        <v>15459.516059920526</v>
      </c>
      <c r="N516" s="2"/>
      <c r="O516" s="10">
        <f>I516*PRODUCT($O$17:O$17)</f>
        <v>15598.651704459809</v>
      </c>
      <c r="P516" s="10">
        <f>J516*PRODUCT($O$17:P$17)</f>
        <v>15739.039569799947</v>
      </c>
      <c r="Q516" s="10">
        <f>K516*PRODUCT($O$17:Q$17)</f>
        <v>15880.690925928144</v>
      </c>
      <c r="R516" s="10">
        <f>L516*PRODUCT($O$17:R$17)</f>
        <v>16023.617144261494</v>
      </c>
      <c r="S516" s="10">
        <f>M516*PRODUCT($O$17:S$17)</f>
        <v>16167.829698559846</v>
      </c>
      <c r="T516" s="2"/>
      <c r="U516" s="10">
        <f t="shared" si="46"/>
        <v>163785.84289682799</v>
      </c>
      <c r="V516" s="10">
        <f t="shared" si="50"/>
        <v>149520.8759130995</v>
      </c>
      <c r="W516" s="10">
        <f t="shared" si="50"/>
        <v>134985.87287038923</v>
      </c>
      <c r="X516" s="10">
        <f t="shared" si="50"/>
        <v>120177.12858196124</v>
      </c>
      <c r="Y516" s="10">
        <f t="shared" si="50"/>
        <v>105090.89304063903</v>
      </c>
    </row>
    <row r="517" spans="1:25" s="5" customFormat="1" x14ac:dyDescent="0.2">
      <c r="A517" s="2"/>
      <c r="B517" s="29">
        <f>'3) Input geactiveerde inflatie'!B504</f>
        <v>492</v>
      </c>
      <c r="C517" s="29">
        <f>'3) Input geactiveerde inflatie'!D504</f>
        <v>-29.172422966275349</v>
      </c>
      <c r="D517" s="10">
        <f t="shared" si="47"/>
        <v>-14.586211483137674</v>
      </c>
      <c r="E517" s="39">
        <f>'3) Input geactiveerde inflatie'!E504</f>
        <v>6.5</v>
      </c>
      <c r="F517" s="51">
        <f>'3) Input geactiveerde inflatie'!F504</f>
        <v>2028</v>
      </c>
      <c r="G517" s="2"/>
      <c r="H517" s="53"/>
      <c r="I517" s="10">
        <f>IF(AND($F517&gt;I$10,$E517&gt;0),$D517/$E517,IF(I$10=$F517,$D517-SUM($G517:G517),0))</f>
        <v>-2.2440325358673343</v>
      </c>
      <c r="J517" s="10">
        <f>IF(AND($F517&gt;J$10,$E517&gt;0),$D517/$E517,IF(J$10=$F517,$D517-SUM($G517:I517),0))</f>
        <v>-2.2440325358673343</v>
      </c>
      <c r="K517" s="10">
        <f>IF(AND($F517&gt;K$10,$E517&gt;0),$D517/$E517,IF(K$10=$F517,$D517-SUM($G517:J517),0))</f>
        <v>-2.2440325358673343</v>
      </c>
      <c r="L517" s="10">
        <f>IF(AND($F517&gt;L$10,$E517&gt;0),$D517/$E517,IF(L$10=$F517,$D517-SUM($G517:K517),0))</f>
        <v>-2.2440325358673343</v>
      </c>
      <c r="M517" s="10">
        <f>IF(AND($F517&gt;M$10,$E517&gt;0),$D517/$E517,IF(M$10=$F517,$D517-SUM($G517:L517),0))</f>
        <v>-2.2440325358673343</v>
      </c>
      <c r="N517" s="2"/>
      <c r="O517" s="10">
        <f>I517*PRODUCT($O$17:O$17)</f>
        <v>-2.2642288286901402</v>
      </c>
      <c r="P517" s="10">
        <f>J517*PRODUCT($O$17:P$17)</f>
        <v>-2.284606888148351</v>
      </c>
      <c r="Q517" s="10">
        <f>K517*PRODUCT($O$17:Q$17)</f>
        <v>-2.305168350141686</v>
      </c>
      <c r="R517" s="10">
        <f>L517*PRODUCT($O$17:R$17)</f>
        <v>-2.3259148652929609</v>
      </c>
      <c r="S517" s="10">
        <f>M517*PRODUCT($O$17:S$17)</f>
        <v>-2.3468480990805971</v>
      </c>
      <c r="T517" s="2"/>
      <c r="U517" s="10">
        <f t="shared" si="46"/>
        <v>-12.453258557795772</v>
      </c>
      <c r="V517" s="10">
        <f t="shared" si="50"/>
        <v>-10.280730996667581</v>
      </c>
      <c r="W517" s="10">
        <f t="shared" si="50"/>
        <v>-8.0680892254959016</v>
      </c>
      <c r="X517" s="10">
        <f t="shared" si="50"/>
        <v>-5.8147871632324035</v>
      </c>
      <c r="Y517" s="10">
        <f t="shared" si="50"/>
        <v>-3.5202721486208977</v>
      </c>
    </row>
    <row r="518" spans="1:25" s="5" customFormat="1" x14ac:dyDescent="0.2">
      <c r="A518" s="2"/>
      <c r="B518" s="29">
        <f>'3) Input geactiveerde inflatie'!B505</f>
        <v>493</v>
      </c>
      <c r="C518" s="29">
        <f>'3) Input geactiveerde inflatie'!D505</f>
        <v>-6.1521720839664328E-11</v>
      </c>
      <c r="D518" s="10">
        <f t="shared" si="47"/>
        <v>-3.0760860419832164E-11</v>
      </c>
      <c r="E518" s="39">
        <f>'3) Input geactiveerde inflatie'!E505</f>
        <v>0</v>
      </c>
      <c r="F518" s="51">
        <f>'3) Input geactiveerde inflatie'!F505</f>
        <v>2018</v>
      </c>
      <c r="G518" s="2"/>
      <c r="H518" s="53"/>
      <c r="I518" s="10">
        <f>IF(AND($F518&gt;I$10,$E518&gt;0),$D518/$E518,IF(I$10=$F518,$D518-SUM($G518:G518),0))</f>
        <v>0</v>
      </c>
      <c r="J518" s="10">
        <f>IF(AND($F518&gt;J$10,$E518&gt;0),$D518/$E518,IF(J$10=$F518,$D518-SUM($G518:I518),0))</f>
        <v>0</v>
      </c>
      <c r="K518" s="10">
        <f>IF(AND($F518&gt;K$10,$E518&gt;0),$D518/$E518,IF(K$10=$F518,$D518-SUM($G518:J518),0))</f>
        <v>0</v>
      </c>
      <c r="L518" s="10">
        <f>IF(AND($F518&gt;L$10,$E518&gt;0),$D518/$E518,IF(L$10=$F518,$D518-SUM($G518:K518),0))</f>
        <v>0</v>
      </c>
      <c r="M518" s="10">
        <f>IF(AND($F518&gt;M$10,$E518&gt;0),$D518/$E518,IF(M$10=$F518,$D518-SUM($G518:L518),0))</f>
        <v>0</v>
      </c>
      <c r="N518" s="2"/>
      <c r="O518" s="10">
        <f>I518*PRODUCT($O$17:O$17)</f>
        <v>0</v>
      </c>
      <c r="P518" s="10">
        <f>J518*PRODUCT($O$17:P$17)</f>
        <v>0</v>
      </c>
      <c r="Q518" s="10">
        <f>K518*PRODUCT($O$17:Q$17)</f>
        <v>0</v>
      </c>
      <c r="R518" s="10">
        <f>L518*PRODUCT($O$17:R$17)</f>
        <v>0</v>
      </c>
      <c r="S518" s="10">
        <f>M518*PRODUCT($O$17:S$17)</f>
        <v>0</v>
      </c>
      <c r="T518" s="2"/>
      <c r="U518" s="10">
        <f t="shared" si="46"/>
        <v>-3.103770816361065E-11</v>
      </c>
      <c r="V518" s="10">
        <f t="shared" si="50"/>
        <v>-3.131704753708314E-11</v>
      </c>
      <c r="W518" s="10">
        <f t="shared" si="50"/>
        <v>-3.1598900964916884E-11</v>
      </c>
      <c r="X518" s="10">
        <f t="shared" si="50"/>
        <v>-3.1883291073601132E-11</v>
      </c>
      <c r="Y518" s="10">
        <f t="shared" si="50"/>
        <v>-3.2170240693263542E-11</v>
      </c>
    </row>
    <row r="519" spans="1:25" s="5" customFormat="1" x14ac:dyDescent="0.2">
      <c r="A519" s="2"/>
      <c r="B519" s="29">
        <f>'3) Input geactiveerde inflatie'!B506</f>
        <v>494</v>
      </c>
      <c r="C519" s="29">
        <f>'3) Input geactiveerde inflatie'!D506</f>
        <v>6.5419793933806347E-11</v>
      </c>
      <c r="D519" s="10">
        <f t="shared" si="47"/>
        <v>3.2709896966903174E-11</v>
      </c>
      <c r="E519" s="39">
        <f>'3) Input geactiveerde inflatie'!E506</f>
        <v>0</v>
      </c>
      <c r="F519" s="51">
        <f>'3) Input geactiveerde inflatie'!F506</f>
        <v>2013</v>
      </c>
      <c r="G519" s="2"/>
      <c r="H519" s="53"/>
      <c r="I519" s="10">
        <f>IF(AND($F519&gt;I$10,$E519&gt;0),$D519/$E519,IF(I$10=$F519,$D519-SUM($G519:G519),0))</f>
        <v>0</v>
      </c>
      <c r="J519" s="10">
        <f>IF(AND($F519&gt;J$10,$E519&gt;0),$D519/$E519,IF(J$10=$F519,$D519-SUM($G519:I519),0))</f>
        <v>0</v>
      </c>
      <c r="K519" s="10">
        <f>IF(AND($F519&gt;K$10,$E519&gt;0),$D519/$E519,IF(K$10=$F519,$D519-SUM($G519:J519),0))</f>
        <v>0</v>
      </c>
      <c r="L519" s="10">
        <f>IF(AND($F519&gt;L$10,$E519&gt;0),$D519/$E519,IF(L$10=$F519,$D519-SUM($G519:K519),0))</f>
        <v>0</v>
      </c>
      <c r="M519" s="10">
        <f>IF(AND($F519&gt;M$10,$E519&gt;0),$D519/$E519,IF(M$10=$F519,$D519-SUM($G519:L519),0))</f>
        <v>0</v>
      </c>
      <c r="N519" s="2"/>
      <c r="O519" s="10">
        <f>I519*PRODUCT($O$17:O$17)</f>
        <v>0</v>
      </c>
      <c r="P519" s="10">
        <f>J519*PRODUCT($O$17:P$17)</f>
        <v>0</v>
      </c>
      <c r="Q519" s="10">
        <f>K519*PRODUCT($O$17:Q$17)</f>
        <v>0</v>
      </c>
      <c r="R519" s="10">
        <f>L519*PRODUCT($O$17:R$17)</f>
        <v>0</v>
      </c>
      <c r="S519" s="10">
        <f>M519*PRODUCT($O$17:S$17)</f>
        <v>0</v>
      </c>
      <c r="T519" s="2"/>
      <c r="U519" s="10">
        <f t="shared" si="46"/>
        <v>3.3004286039605299E-11</v>
      </c>
      <c r="V519" s="10">
        <f t="shared" si="50"/>
        <v>3.3301324613961742E-11</v>
      </c>
      <c r="W519" s="10">
        <f t="shared" si="50"/>
        <v>3.3601036535487392E-11</v>
      </c>
      <c r="X519" s="10">
        <f t="shared" si="50"/>
        <v>3.3903445864306778E-11</v>
      </c>
      <c r="Y519" s="10">
        <f t="shared" si="50"/>
        <v>3.4208576877085533E-11</v>
      </c>
    </row>
    <row r="520" spans="1:25" s="5" customFormat="1" x14ac:dyDescent="0.2">
      <c r="A520" s="2"/>
      <c r="B520" s="29">
        <f>'3) Input geactiveerde inflatie'!B507</f>
        <v>495</v>
      </c>
      <c r="C520" s="29">
        <f>'3) Input geactiveerde inflatie'!D507</f>
        <v>8577254.8106479421</v>
      </c>
      <c r="D520" s="10">
        <f t="shared" si="47"/>
        <v>4288627.4053239711</v>
      </c>
      <c r="E520" s="39">
        <f>'3) Input geactiveerde inflatie'!E507</f>
        <v>37.5</v>
      </c>
      <c r="F520" s="51">
        <f>'3) Input geactiveerde inflatie'!F507</f>
        <v>2059</v>
      </c>
      <c r="G520" s="2"/>
      <c r="H520" s="53"/>
      <c r="I520" s="10">
        <f>IF(AND($F520&gt;I$10,$E520&gt;0),$D520/$E520,IF(I$10=$F520,$D520-SUM($G520:G520),0))</f>
        <v>114363.3974753059</v>
      </c>
      <c r="J520" s="10">
        <f>IF(AND($F520&gt;J$10,$E520&gt;0),$D520/$E520,IF(J$10=$F520,$D520-SUM($G520:I520),0))</f>
        <v>114363.3974753059</v>
      </c>
      <c r="K520" s="10">
        <f>IF(AND($F520&gt;K$10,$E520&gt;0),$D520/$E520,IF(K$10=$F520,$D520-SUM($G520:J520),0))</f>
        <v>114363.3974753059</v>
      </c>
      <c r="L520" s="10">
        <f>IF(AND($F520&gt;L$10,$E520&gt;0),$D520/$E520,IF(L$10=$F520,$D520-SUM($G520:K520),0))</f>
        <v>114363.3974753059</v>
      </c>
      <c r="M520" s="10">
        <f>IF(AND($F520&gt;M$10,$E520&gt;0),$D520/$E520,IF(M$10=$F520,$D520-SUM($G520:L520),0))</f>
        <v>114363.3974753059</v>
      </c>
      <c r="N520" s="2"/>
      <c r="O520" s="10">
        <f>I520*PRODUCT($O$17:O$17)</f>
        <v>115392.66805258364</v>
      </c>
      <c r="P520" s="10">
        <f>J520*PRODUCT($O$17:P$17)</f>
        <v>116431.20206505689</v>
      </c>
      <c r="Q520" s="10">
        <f>K520*PRODUCT($O$17:Q$17)</f>
        <v>117479.08288364238</v>
      </c>
      <c r="R520" s="10">
        <f>L520*PRODUCT($O$17:R$17)</f>
        <v>118536.39462959513</v>
      </c>
      <c r="S520" s="10">
        <f>M520*PRODUCT($O$17:S$17)</f>
        <v>119603.22218126149</v>
      </c>
      <c r="T520" s="2"/>
      <c r="U520" s="10">
        <f t="shared" si="46"/>
        <v>4211832.3839193024</v>
      </c>
      <c r="V520" s="10">
        <f t="shared" si="50"/>
        <v>4133307.673309519</v>
      </c>
      <c r="W520" s="10">
        <f t="shared" si="50"/>
        <v>4053028.3594856616</v>
      </c>
      <c r="X520" s="10">
        <f t="shared" si="50"/>
        <v>3970969.220091437</v>
      </c>
      <c r="Y520" s="10">
        <f t="shared" si="50"/>
        <v>3887104.7208909979</v>
      </c>
    </row>
    <row r="521" spans="1:25" s="5" customFormat="1" x14ac:dyDescent="0.2">
      <c r="A521" s="2"/>
      <c r="B521" s="29">
        <f>'3) Input geactiveerde inflatie'!B508</f>
        <v>496</v>
      </c>
      <c r="C521" s="29">
        <f>'3) Input geactiveerde inflatie'!D508</f>
        <v>4706825.857834138</v>
      </c>
      <c r="D521" s="10">
        <f t="shared" si="47"/>
        <v>2353412.928917069</v>
      </c>
      <c r="E521" s="39">
        <f>'3) Input geactiveerde inflatie'!E508</f>
        <v>27.5</v>
      </c>
      <c r="F521" s="51">
        <f>'3) Input geactiveerde inflatie'!F508</f>
        <v>2049</v>
      </c>
      <c r="G521" s="2"/>
      <c r="H521" s="53"/>
      <c r="I521" s="10">
        <f>IF(AND($F521&gt;I$10,$E521&gt;0),$D521/$E521,IF(I$10=$F521,$D521-SUM($G521:G521),0))</f>
        <v>85578.651960620686</v>
      </c>
      <c r="J521" s="10">
        <f>IF(AND($F521&gt;J$10,$E521&gt;0),$D521/$E521,IF(J$10=$F521,$D521-SUM($G521:I521),0))</f>
        <v>85578.651960620686</v>
      </c>
      <c r="K521" s="10">
        <f>IF(AND($F521&gt;K$10,$E521&gt;0),$D521/$E521,IF(K$10=$F521,$D521-SUM($G521:J521),0))</f>
        <v>85578.651960620686</v>
      </c>
      <c r="L521" s="10">
        <f>IF(AND($F521&gt;L$10,$E521&gt;0),$D521/$E521,IF(L$10=$F521,$D521-SUM($G521:K521),0))</f>
        <v>85578.651960620686</v>
      </c>
      <c r="M521" s="10">
        <f>IF(AND($F521&gt;M$10,$E521&gt;0),$D521/$E521,IF(M$10=$F521,$D521-SUM($G521:L521),0))</f>
        <v>85578.651960620686</v>
      </c>
      <c r="N521" s="2"/>
      <c r="O521" s="10">
        <f>I521*PRODUCT($O$17:O$17)</f>
        <v>86348.859828266257</v>
      </c>
      <c r="P521" s="10">
        <f>J521*PRODUCT($O$17:P$17)</f>
        <v>87125.999566720653</v>
      </c>
      <c r="Q521" s="10">
        <f>K521*PRODUCT($O$17:Q$17)</f>
        <v>87910.133562821124</v>
      </c>
      <c r="R521" s="10">
        <f>L521*PRODUCT($O$17:R$17)</f>
        <v>88701.324764886493</v>
      </c>
      <c r="S521" s="10">
        <f>M521*PRODUCT($O$17:S$17)</f>
        <v>89499.636687770471</v>
      </c>
      <c r="T521" s="2"/>
      <c r="U521" s="10">
        <f t="shared" si="46"/>
        <v>2288244.785449056</v>
      </c>
      <c r="V521" s="10">
        <f t="shared" si="50"/>
        <v>2221712.9889513766</v>
      </c>
      <c r="W521" s="10">
        <f t="shared" si="50"/>
        <v>2153798.2722891178</v>
      </c>
      <c r="X521" s="10">
        <f t="shared" si="50"/>
        <v>2084481.1319748331</v>
      </c>
      <c r="Y521" s="10">
        <f t="shared" si="50"/>
        <v>2013741.8254748359</v>
      </c>
    </row>
    <row r="522" spans="1:25" s="5" customFormat="1" x14ac:dyDescent="0.2">
      <c r="A522" s="2"/>
      <c r="B522" s="29">
        <f>'3) Input geactiveerde inflatie'!B509</f>
        <v>497</v>
      </c>
      <c r="C522" s="29">
        <f>'3) Input geactiveerde inflatie'!D509</f>
        <v>-80035.535013176326</v>
      </c>
      <c r="D522" s="10">
        <f t="shared" si="47"/>
        <v>-40017.767506588163</v>
      </c>
      <c r="E522" s="39">
        <f>'3) Input geactiveerde inflatie'!E509</f>
        <v>17.5</v>
      </c>
      <c r="F522" s="51">
        <f>'3) Input geactiveerde inflatie'!F509</f>
        <v>2039</v>
      </c>
      <c r="G522" s="2"/>
      <c r="H522" s="53"/>
      <c r="I522" s="10">
        <f>IF(AND($F522&gt;I$10,$E522&gt;0),$D522/$E522,IF(I$10=$F522,$D522-SUM($G522:G522),0))</f>
        <v>-2286.7295718050377</v>
      </c>
      <c r="J522" s="10">
        <f>IF(AND($F522&gt;J$10,$E522&gt;0),$D522/$E522,IF(J$10=$F522,$D522-SUM($G522:I522),0))</f>
        <v>-2286.7295718050377</v>
      </c>
      <c r="K522" s="10">
        <f>IF(AND($F522&gt;K$10,$E522&gt;0),$D522/$E522,IF(K$10=$F522,$D522-SUM($G522:J522),0))</f>
        <v>-2286.7295718050377</v>
      </c>
      <c r="L522" s="10">
        <f>IF(AND($F522&gt;L$10,$E522&gt;0),$D522/$E522,IF(L$10=$F522,$D522-SUM($G522:K522),0))</f>
        <v>-2286.7295718050377</v>
      </c>
      <c r="M522" s="10">
        <f>IF(AND($F522&gt;M$10,$E522&gt;0),$D522/$E522,IF(M$10=$F522,$D522-SUM($G522:L522),0))</f>
        <v>-2286.7295718050377</v>
      </c>
      <c r="N522" s="2"/>
      <c r="O522" s="10">
        <f>I522*PRODUCT($O$17:O$17)</f>
        <v>-2307.3101379512827</v>
      </c>
      <c r="P522" s="10">
        <f>J522*PRODUCT($O$17:P$17)</f>
        <v>-2328.0759291928443</v>
      </c>
      <c r="Q522" s="10">
        <f>K522*PRODUCT($O$17:Q$17)</f>
        <v>-2349.0286125555795</v>
      </c>
      <c r="R522" s="10">
        <f>L522*PRODUCT($O$17:R$17)</f>
        <v>-2370.1698700685793</v>
      </c>
      <c r="S522" s="10">
        <f>M522*PRODUCT($O$17:S$17)</f>
        <v>-2391.5013988991964</v>
      </c>
      <c r="T522" s="2"/>
      <c r="U522" s="10">
        <f t="shared" si="46"/>
        <v>-38070.617276196172</v>
      </c>
      <c r="V522" s="10">
        <f t="shared" si="50"/>
        <v>-36085.176902489082</v>
      </c>
      <c r="W522" s="10">
        <f t="shared" si="50"/>
        <v>-34060.914882055898</v>
      </c>
      <c r="X522" s="10">
        <f t="shared" si="50"/>
        <v>-31997.293245925815</v>
      </c>
      <c r="Y522" s="10">
        <f t="shared" si="50"/>
        <v>-29893.767486239947</v>
      </c>
    </row>
    <row r="523" spans="1:25" s="5" customFormat="1" x14ac:dyDescent="0.2">
      <c r="A523" s="2"/>
      <c r="B523" s="29">
        <f>'3) Input geactiveerde inflatie'!B510</f>
        <v>498</v>
      </c>
      <c r="C523" s="29">
        <f>'3) Input geactiveerde inflatie'!D510</f>
        <v>670632.14336449699</v>
      </c>
      <c r="D523" s="10">
        <f t="shared" si="47"/>
        <v>335316.0716822485</v>
      </c>
      <c r="E523" s="39">
        <f>'3) Input geactiveerde inflatie'!E510</f>
        <v>12.5</v>
      </c>
      <c r="F523" s="51">
        <f>'3) Input geactiveerde inflatie'!F510</f>
        <v>2034</v>
      </c>
      <c r="G523" s="2"/>
      <c r="H523" s="53"/>
      <c r="I523" s="10">
        <f>IF(AND($F523&gt;I$10,$E523&gt;0),$D523/$E523,IF(I$10=$F523,$D523-SUM($G523:G523),0))</f>
        <v>26825.28573457988</v>
      </c>
      <c r="J523" s="10">
        <f>IF(AND($F523&gt;J$10,$E523&gt;0),$D523/$E523,IF(J$10=$F523,$D523-SUM($G523:I523),0))</f>
        <v>26825.28573457988</v>
      </c>
      <c r="K523" s="10">
        <f>IF(AND($F523&gt;K$10,$E523&gt;0),$D523/$E523,IF(K$10=$F523,$D523-SUM($G523:J523),0))</f>
        <v>26825.28573457988</v>
      </c>
      <c r="L523" s="10">
        <f>IF(AND($F523&gt;L$10,$E523&gt;0),$D523/$E523,IF(L$10=$F523,$D523-SUM($G523:K523),0))</f>
        <v>26825.28573457988</v>
      </c>
      <c r="M523" s="10">
        <f>IF(AND($F523&gt;M$10,$E523&gt;0),$D523/$E523,IF(M$10=$F523,$D523-SUM($G523:L523),0))</f>
        <v>26825.28573457988</v>
      </c>
      <c r="N523" s="2"/>
      <c r="O523" s="10">
        <f>I523*PRODUCT($O$17:O$17)</f>
        <v>27066.713306191097</v>
      </c>
      <c r="P523" s="10">
        <f>J523*PRODUCT($O$17:P$17)</f>
        <v>27310.313725946813</v>
      </c>
      <c r="Q523" s="10">
        <f>K523*PRODUCT($O$17:Q$17)</f>
        <v>27556.10654948033</v>
      </c>
      <c r="R523" s="10">
        <f>L523*PRODUCT($O$17:R$17)</f>
        <v>27804.111508425649</v>
      </c>
      <c r="S523" s="10">
        <f>M523*PRODUCT($O$17:S$17)</f>
        <v>28054.348512001478</v>
      </c>
      <c r="T523" s="2"/>
      <c r="U523" s="10">
        <f t="shared" si="46"/>
        <v>311267.20302119764</v>
      </c>
      <c r="V523" s="10">
        <f t="shared" ref="V523:Y538" si="51">U523*P$17-P523</f>
        <v>286758.29412244156</v>
      </c>
      <c r="W523" s="10">
        <f t="shared" si="51"/>
        <v>261783.01222006316</v>
      </c>
      <c r="X523" s="10">
        <f t="shared" si="51"/>
        <v>236334.94782161803</v>
      </c>
      <c r="Y523" s="10">
        <f t="shared" si="51"/>
        <v>210407.61384001109</v>
      </c>
    </row>
    <row r="524" spans="1:25" s="5" customFormat="1" x14ac:dyDescent="0.2">
      <c r="A524" s="2"/>
      <c r="B524" s="29">
        <f>'3) Input geactiveerde inflatie'!B511</f>
        <v>499</v>
      </c>
      <c r="C524" s="29">
        <f>'3) Input geactiveerde inflatie'!D511</f>
        <v>23237.488898912445</v>
      </c>
      <c r="D524" s="10">
        <f t="shared" si="47"/>
        <v>11618.744449456222</v>
      </c>
      <c r="E524" s="39">
        <f>'3) Input geactiveerde inflatie'!E511</f>
        <v>7.5</v>
      </c>
      <c r="F524" s="51">
        <f>'3) Input geactiveerde inflatie'!F511</f>
        <v>2029</v>
      </c>
      <c r="G524" s="2"/>
      <c r="H524" s="53"/>
      <c r="I524" s="10">
        <f>IF(AND($F524&gt;I$10,$E524&gt;0),$D524/$E524,IF(I$10=$F524,$D524-SUM($G524:G524),0))</f>
        <v>1549.165926594163</v>
      </c>
      <c r="J524" s="10">
        <f>IF(AND($F524&gt;J$10,$E524&gt;0),$D524/$E524,IF(J$10=$F524,$D524-SUM($G524:I524),0))</f>
        <v>1549.165926594163</v>
      </c>
      <c r="K524" s="10">
        <f>IF(AND($F524&gt;K$10,$E524&gt;0),$D524/$E524,IF(K$10=$F524,$D524-SUM($G524:J524),0))</f>
        <v>1549.165926594163</v>
      </c>
      <c r="L524" s="10">
        <f>IF(AND($F524&gt;L$10,$E524&gt;0),$D524/$E524,IF(L$10=$F524,$D524-SUM($G524:K524),0))</f>
        <v>1549.165926594163</v>
      </c>
      <c r="M524" s="10">
        <f>IF(AND($F524&gt;M$10,$E524&gt;0),$D524/$E524,IF(M$10=$F524,$D524-SUM($G524:L524),0))</f>
        <v>1549.165926594163</v>
      </c>
      <c r="N524" s="2"/>
      <c r="O524" s="10">
        <f>I524*PRODUCT($O$17:O$17)</f>
        <v>1563.1084199335103</v>
      </c>
      <c r="P524" s="10">
        <f>J524*PRODUCT($O$17:P$17)</f>
        <v>1577.1763957129117</v>
      </c>
      <c r="Q524" s="10">
        <f>K524*PRODUCT($O$17:Q$17)</f>
        <v>1591.3709832743277</v>
      </c>
      <c r="R524" s="10">
        <f>L524*PRODUCT($O$17:R$17)</f>
        <v>1605.6933221237964</v>
      </c>
      <c r="S524" s="10">
        <f>M524*PRODUCT($O$17:S$17)</f>
        <v>1620.1445620229103</v>
      </c>
      <c r="T524" s="2"/>
      <c r="U524" s="10">
        <f t="shared" si="46"/>
        <v>10160.204729567817</v>
      </c>
      <c r="V524" s="10">
        <f t="shared" si="51"/>
        <v>8674.4701764210149</v>
      </c>
      <c r="W524" s="10">
        <f t="shared" si="51"/>
        <v>7161.1694247344749</v>
      </c>
      <c r="X524" s="10">
        <f t="shared" si="51"/>
        <v>5619.9266274332876</v>
      </c>
      <c r="Y524" s="10">
        <f t="shared" si="51"/>
        <v>4050.361405057276</v>
      </c>
    </row>
    <row r="525" spans="1:25" s="5" customFormat="1" x14ac:dyDescent="0.2">
      <c r="A525" s="2"/>
      <c r="B525" s="29">
        <f>'3) Input geactiveerde inflatie'!B512</f>
        <v>500</v>
      </c>
      <c r="C525" s="29">
        <f>'3) Input geactiveerde inflatie'!D512</f>
        <v>1.9886853700695014E-11</v>
      </c>
      <c r="D525" s="10">
        <f t="shared" si="47"/>
        <v>9.9434268503475071E-12</v>
      </c>
      <c r="E525" s="39">
        <f>'3) Input geactiveerde inflatie'!E512</f>
        <v>0</v>
      </c>
      <c r="F525" s="51">
        <f>'3) Input geactiveerde inflatie'!F512</f>
        <v>2014</v>
      </c>
      <c r="G525" s="2"/>
      <c r="H525" s="53"/>
      <c r="I525" s="10">
        <f>IF(AND($F525&gt;I$10,$E525&gt;0),$D525/$E525,IF(I$10=$F525,$D525-SUM($G525:G525),0))</f>
        <v>0</v>
      </c>
      <c r="J525" s="10">
        <f>IF(AND($F525&gt;J$10,$E525&gt;0),$D525/$E525,IF(J$10=$F525,$D525-SUM($G525:I525),0))</f>
        <v>0</v>
      </c>
      <c r="K525" s="10">
        <f>IF(AND($F525&gt;K$10,$E525&gt;0),$D525/$E525,IF(K$10=$F525,$D525-SUM($G525:J525),0))</f>
        <v>0</v>
      </c>
      <c r="L525" s="10">
        <f>IF(AND($F525&gt;L$10,$E525&gt;0),$D525/$E525,IF(L$10=$F525,$D525-SUM($G525:K525),0))</f>
        <v>0</v>
      </c>
      <c r="M525" s="10">
        <f>IF(AND($F525&gt;M$10,$E525&gt;0),$D525/$E525,IF(M$10=$F525,$D525-SUM($G525:L525),0))</f>
        <v>0</v>
      </c>
      <c r="N525" s="2"/>
      <c r="O525" s="10">
        <f>I525*PRODUCT($O$17:O$17)</f>
        <v>0</v>
      </c>
      <c r="P525" s="10">
        <f>J525*PRODUCT($O$17:P$17)</f>
        <v>0</v>
      </c>
      <c r="Q525" s="10">
        <f>K525*PRODUCT($O$17:Q$17)</f>
        <v>0</v>
      </c>
      <c r="R525" s="10">
        <f>L525*PRODUCT($O$17:R$17)</f>
        <v>0</v>
      </c>
      <c r="S525" s="10">
        <f>M525*PRODUCT($O$17:S$17)</f>
        <v>0</v>
      </c>
      <c r="T525" s="2"/>
      <c r="U525" s="10">
        <f t="shared" si="46"/>
        <v>1.0032917692000634E-11</v>
      </c>
      <c r="V525" s="10">
        <f t="shared" si="51"/>
        <v>1.0123213951228638E-11</v>
      </c>
      <c r="W525" s="10">
        <f t="shared" si="51"/>
        <v>1.0214322876789695E-11</v>
      </c>
      <c r="X525" s="10">
        <f t="shared" si="51"/>
        <v>1.0306251782680802E-11</v>
      </c>
      <c r="Y525" s="10">
        <f t="shared" si="51"/>
        <v>1.0399008048724927E-11</v>
      </c>
    </row>
    <row r="526" spans="1:25" s="5" customFormat="1" x14ac:dyDescent="0.2">
      <c r="A526" s="2"/>
      <c r="B526" s="29">
        <f>'3) Input geactiveerde inflatie'!B513</f>
        <v>501</v>
      </c>
      <c r="C526" s="29">
        <f>'3) Input geactiveerde inflatie'!D513</f>
        <v>13865622.991975769</v>
      </c>
      <c r="D526" s="10">
        <f t="shared" si="47"/>
        <v>6932811.4959878847</v>
      </c>
      <c r="E526" s="39">
        <f>'3) Input geactiveerde inflatie'!E513</f>
        <v>38.5</v>
      </c>
      <c r="F526" s="51">
        <f>'3) Input geactiveerde inflatie'!F513</f>
        <v>2060</v>
      </c>
      <c r="G526" s="2"/>
      <c r="H526" s="53"/>
      <c r="I526" s="10">
        <f>IF(AND($F526&gt;I$10,$E526&gt;0),$D526/$E526,IF(I$10=$F526,$D526-SUM($G526:G526),0))</f>
        <v>180073.02586981517</v>
      </c>
      <c r="J526" s="10">
        <f>IF(AND($F526&gt;J$10,$E526&gt;0),$D526/$E526,IF(J$10=$F526,$D526-SUM($G526:I526),0))</f>
        <v>180073.02586981517</v>
      </c>
      <c r="K526" s="10">
        <f>IF(AND($F526&gt;K$10,$E526&gt;0),$D526/$E526,IF(K$10=$F526,$D526-SUM($G526:J526),0))</f>
        <v>180073.02586981517</v>
      </c>
      <c r="L526" s="10">
        <f>IF(AND($F526&gt;L$10,$E526&gt;0),$D526/$E526,IF(L$10=$F526,$D526-SUM($G526:K526),0))</f>
        <v>180073.02586981517</v>
      </c>
      <c r="M526" s="10">
        <f>IF(AND($F526&gt;M$10,$E526&gt;0),$D526/$E526,IF(M$10=$F526,$D526-SUM($G526:L526),0))</f>
        <v>180073.02586981517</v>
      </c>
      <c r="N526" s="2"/>
      <c r="O526" s="10">
        <f>I526*PRODUCT($O$17:O$17)</f>
        <v>181693.6831026435</v>
      </c>
      <c r="P526" s="10">
        <f>J526*PRODUCT($O$17:P$17)</f>
        <v>183328.92625056725</v>
      </c>
      <c r="Q526" s="10">
        <f>K526*PRODUCT($O$17:Q$17)</f>
        <v>184978.88658682234</v>
      </c>
      <c r="R526" s="10">
        <f>L526*PRODUCT($O$17:R$17)</f>
        <v>186643.6965661037</v>
      </c>
      <c r="S526" s="10">
        <f>M526*PRODUCT($O$17:S$17)</f>
        <v>188323.48983519862</v>
      </c>
      <c r="T526" s="2"/>
      <c r="U526" s="10">
        <f t="shared" si="46"/>
        <v>6813513.1163491318</v>
      </c>
      <c r="V526" s="10">
        <f t="shared" si="51"/>
        <v>6691505.8081457056</v>
      </c>
      <c r="W526" s="10">
        <f t="shared" si="51"/>
        <v>6566750.4738321938</v>
      </c>
      <c r="X526" s="10">
        <f t="shared" si="51"/>
        <v>6439207.5315305786</v>
      </c>
      <c r="Y526" s="10">
        <f t="shared" si="51"/>
        <v>6308836.9094791543</v>
      </c>
    </row>
    <row r="527" spans="1:25" s="5" customFormat="1" x14ac:dyDescent="0.2">
      <c r="A527" s="2"/>
      <c r="B527" s="29">
        <f>'3) Input geactiveerde inflatie'!B514</f>
        <v>502</v>
      </c>
      <c r="C527" s="29">
        <f>'3) Input geactiveerde inflatie'!D514</f>
        <v>6222279.6858104095</v>
      </c>
      <c r="D527" s="10">
        <f t="shared" si="47"/>
        <v>3111139.8429052047</v>
      </c>
      <c r="E527" s="39">
        <f>'3) Input geactiveerde inflatie'!E514</f>
        <v>28.5</v>
      </c>
      <c r="F527" s="51">
        <f>'3) Input geactiveerde inflatie'!F514</f>
        <v>2050</v>
      </c>
      <c r="G527" s="2"/>
      <c r="H527" s="53"/>
      <c r="I527" s="10">
        <f>IF(AND($F527&gt;I$10,$E527&gt;0),$D527/$E527,IF(I$10=$F527,$D527-SUM($G527:G527),0))</f>
        <v>109162.80150544578</v>
      </c>
      <c r="J527" s="10">
        <f>IF(AND($F527&gt;J$10,$E527&gt;0),$D527/$E527,IF(J$10=$F527,$D527-SUM($G527:I527),0))</f>
        <v>109162.80150544578</v>
      </c>
      <c r="K527" s="10">
        <f>IF(AND($F527&gt;K$10,$E527&gt;0),$D527/$E527,IF(K$10=$F527,$D527-SUM($G527:J527),0))</f>
        <v>109162.80150544578</v>
      </c>
      <c r="L527" s="10">
        <f>IF(AND($F527&gt;L$10,$E527&gt;0),$D527/$E527,IF(L$10=$F527,$D527-SUM($G527:K527),0))</f>
        <v>109162.80150544578</v>
      </c>
      <c r="M527" s="10">
        <f>IF(AND($F527&gt;M$10,$E527&gt;0),$D527/$E527,IF(M$10=$F527,$D527-SUM($G527:L527),0))</f>
        <v>109162.80150544578</v>
      </c>
      <c r="N527" s="2"/>
      <c r="O527" s="10">
        <f>I527*PRODUCT($O$17:O$17)</f>
        <v>110145.26671899478</v>
      </c>
      <c r="P527" s="10">
        <f>J527*PRODUCT($O$17:P$17)</f>
        <v>111136.57411946572</v>
      </c>
      <c r="Q527" s="10">
        <f>K527*PRODUCT($O$17:Q$17)</f>
        <v>112136.80328654089</v>
      </c>
      <c r="R527" s="10">
        <f>L527*PRODUCT($O$17:R$17)</f>
        <v>113146.03451611975</v>
      </c>
      <c r="S527" s="10">
        <f>M527*PRODUCT($O$17:S$17)</f>
        <v>114164.34882676482</v>
      </c>
      <c r="T527" s="2"/>
      <c r="U527" s="10">
        <f t="shared" si="46"/>
        <v>3028994.8347723563</v>
      </c>
      <c r="V527" s="10">
        <f t="shared" si="51"/>
        <v>2945119.2141658412</v>
      </c>
      <c r="W527" s="10">
        <f t="shared" si="51"/>
        <v>2859488.4838067926</v>
      </c>
      <c r="X527" s="10">
        <f t="shared" si="51"/>
        <v>2772077.8456449336</v>
      </c>
      <c r="Y527" s="10">
        <f t="shared" si="51"/>
        <v>2682862.1974289729</v>
      </c>
    </row>
    <row r="528" spans="1:25" s="5" customFormat="1" x14ac:dyDescent="0.2">
      <c r="A528" s="2"/>
      <c r="B528" s="29">
        <f>'3) Input geactiveerde inflatie'!B515</f>
        <v>503</v>
      </c>
      <c r="C528" s="29">
        <f>'3) Input geactiveerde inflatie'!D515</f>
        <v>16.612443655572974</v>
      </c>
      <c r="D528" s="10">
        <f t="shared" si="47"/>
        <v>8.3062218277864872</v>
      </c>
      <c r="E528" s="39">
        <f>'3) Input geactiveerde inflatie'!E515</f>
        <v>18.5</v>
      </c>
      <c r="F528" s="51">
        <f>'3) Input geactiveerde inflatie'!F515</f>
        <v>2040</v>
      </c>
      <c r="G528" s="2"/>
      <c r="H528" s="53"/>
      <c r="I528" s="10">
        <f>IF(AND($F528&gt;I$10,$E528&gt;0),$D528/$E528,IF(I$10=$F528,$D528-SUM($G528:G528),0))</f>
        <v>0.44898496366413443</v>
      </c>
      <c r="J528" s="10">
        <f>IF(AND($F528&gt;J$10,$E528&gt;0),$D528/$E528,IF(J$10=$F528,$D528-SUM($G528:I528),0))</f>
        <v>0.44898496366413443</v>
      </c>
      <c r="K528" s="10">
        <f>IF(AND($F528&gt;K$10,$E528&gt;0),$D528/$E528,IF(K$10=$F528,$D528-SUM($G528:J528),0))</f>
        <v>0.44898496366413443</v>
      </c>
      <c r="L528" s="10">
        <f>IF(AND($F528&gt;L$10,$E528&gt;0),$D528/$E528,IF(L$10=$F528,$D528-SUM($G528:K528),0))</f>
        <v>0.44898496366413443</v>
      </c>
      <c r="M528" s="10">
        <f>IF(AND($F528&gt;M$10,$E528&gt;0),$D528/$E528,IF(M$10=$F528,$D528-SUM($G528:L528),0))</f>
        <v>0.44898496366413443</v>
      </c>
      <c r="N528" s="2"/>
      <c r="O528" s="10">
        <f>I528*PRODUCT($O$17:O$17)</f>
        <v>0.45302582833711158</v>
      </c>
      <c r="P528" s="10">
        <f>J528*PRODUCT($O$17:P$17)</f>
        <v>0.45710306079214558</v>
      </c>
      <c r="Q528" s="10">
        <f>K528*PRODUCT($O$17:Q$17)</f>
        <v>0.46121698833927477</v>
      </c>
      <c r="R528" s="10">
        <f>L528*PRODUCT($O$17:R$17)</f>
        <v>0.46536794123432818</v>
      </c>
      <c r="S528" s="10">
        <f>M528*PRODUCT($O$17:S$17)</f>
        <v>0.4695562527054371</v>
      </c>
      <c r="T528" s="2"/>
      <c r="U528" s="10">
        <f t="shared" si="46"/>
        <v>7.9279519958994538</v>
      </c>
      <c r="V528" s="10">
        <f t="shared" si="51"/>
        <v>7.5422005030704025</v>
      </c>
      <c r="W528" s="10">
        <f t="shared" si="51"/>
        <v>7.1488633192587603</v>
      </c>
      <c r="X528" s="10">
        <f t="shared" si="51"/>
        <v>6.7478351478977601</v>
      </c>
      <c r="Y528" s="10">
        <f t="shared" si="51"/>
        <v>6.3390094115234019</v>
      </c>
    </row>
    <row r="529" spans="1:25" s="5" customFormat="1" x14ac:dyDescent="0.2">
      <c r="A529" s="2"/>
      <c r="B529" s="29">
        <f>'3) Input geactiveerde inflatie'!B516</f>
        <v>504</v>
      </c>
      <c r="C529" s="29">
        <f>'3) Input geactiveerde inflatie'!D516</f>
        <v>1156877.4699178673</v>
      </c>
      <c r="D529" s="10">
        <f t="shared" si="47"/>
        <v>578438.73495893367</v>
      </c>
      <c r="E529" s="39">
        <f>'3) Input geactiveerde inflatie'!E516</f>
        <v>13.5</v>
      </c>
      <c r="F529" s="51">
        <f>'3) Input geactiveerde inflatie'!F516</f>
        <v>2035</v>
      </c>
      <c r="G529" s="2"/>
      <c r="H529" s="53"/>
      <c r="I529" s="10">
        <f>IF(AND($F529&gt;I$10,$E529&gt;0),$D529/$E529,IF(I$10=$F529,$D529-SUM($G529:G529),0))</f>
        <v>42847.313700661754</v>
      </c>
      <c r="J529" s="10">
        <f>IF(AND($F529&gt;J$10,$E529&gt;0),$D529/$E529,IF(J$10=$F529,$D529-SUM($G529:I529),0))</f>
        <v>42847.313700661754</v>
      </c>
      <c r="K529" s="10">
        <f>IF(AND($F529&gt;K$10,$E529&gt;0),$D529/$E529,IF(K$10=$F529,$D529-SUM($G529:J529),0))</f>
        <v>42847.313700661754</v>
      </c>
      <c r="L529" s="10">
        <f>IF(AND($F529&gt;L$10,$E529&gt;0),$D529/$E529,IF(L$10=$F529,$D529-SUM($G529:K529),0))</f>
        <v>42847.313700661754</v>
      </c>
      <c r="M529" s="10">
        <f>IF(AND($F529&gt;M$10,$E529&gt;0),$D529/$E529,IF(M$10=$F529,$D529-SUM($G529:L529),0))</f>
        <v>42847.313700661754</v>
      </c>
      <c r="N529" s="2"/>
      <c r="O529" s="10">
        <f>I529*PRODUCT($O$17:O$17)</f>
        <v>43232.939523967703</v>
      </c>
      <c r="P529" s="10">
        <f>J529*PRODUCT($O$17:P$17)</f>
        <v>43622.035979683409</v>
      </c>
      <c r="Q529" s="10">
        <f>K529*PRODUCT($O$17:Q$17)</f>
        <v>44014.634303500556</v>
      </c>
      <c r="R529" s="10">
        <f>L529*PRODUCT($O$17:R$17)</f>
        <v>44410.766012232052</v>
      </c>
      <c r="S529" s="10">
        <f>M529*PRODUCT($O$17:S$17)</f>
        <v>44810.462906342138</v>
      </c>
      <c r="T529" s="2"/>
      <c r="U529" s="10">
        <f t="shared" si="46"/>
        <v>540411.74404959637</v>
      </c>
      <c r="V529" s="10">
        <f t="shared" si="51"/>
        <v>501653.41376635933</v>
      </c>
      <c r="W529" s="10">
        <f t="shared" si="51"/>
        <v>462153.66018675594</v>
      </c>
      <c r="X529" s="10">
        <f t="shared" si="51"/>
        <v>421902.27711620461</v>
      </c>
      <c r="Y529" s="10">
        <f t="shared" si="51"/>
        <v>380888.93470390828</v>
      </c>
    </row>
    <row r="530" spans="1:25" s="5" customFormat="1" x14ac:dyDescent="0.2">
      <c r="A530" s="2"/>
      <c r="B530" s="29">
        <f>'3) Input geactiveerde inflatie'!B517</f>
        <v>505</v>
      </c>
      <c r="C530" s="29">
        <f>'3) Input geactiveerde inflatie'!D517</f>
        <v>35971.806673401879</v>
      </c>
      <c r="D530" s="10">
        <f t="shared" si="47"/>
        <v>17985.90333670094</v>
      </c>
      <c r="E530" s="39">
        <f>'3) Input geactiveerde inflatie'!E517</f>
        <v>8.5</v>
      </c>
      <c r="F530" s="51">
        <f>'3) Input geactiveerde inflatie'!F517</f>
        <v>2030</v>
      </c>
      <c r="G530" s="2"/>
      <c r="H530" s="53"/>
      <c r="I530" s="10">
        <f>IF(AND($F530&gt;I$10,$E530&gt;0),$D530/$E530,IF(I$10=$F530,$D530-SUM($G530:G530),0))</f>
        <v>2115.9886278471695</v>
      </c>
      <c r="J530" s="10">
        <f>IF(AND($F530&gt;J$10,$E530&gt;0),$D530/$E530,IF(J$10=$F530,$D530-SUM($G530:I530),0))</f>
        <v>2115.9886278471695</v>
      </c>
      <c r="K530" s="10">
        <f>IF(AND($F530&gt;K$10,$E530&gt;0),$D530/$E530,IF(K$10=$F530,$D530-SUM($G530:J530),0))</f>
        <v>2115.9886278471695</v>
      </c>
      <c r="L530" s="10">
        <f>IF(AND($F530&gt;L$10,$E530&gt;0),$D530/$E530,IF(L$10=$F530,$D530-SUM($G530:K530),0))</f>
        <v>2115.9886278471695</v>
      </c>
      <c r="M530" s="10">
        <f>IF(AND($F530&gt;M$10,$E530&gt;0),$D530/$E530,IF(M$10=$F530,$D530-SUM($G530:L530),0))</f>
        <v>2115.9886278471695</v>
      </c>
      <c r="N530" s="2"/>
      <c r="O530" s="10">
        <f>I530*PRODUCT($O$17:O$17)</f>
        <v>2135.0325254977938</v>
      </c>
      <c r="P530" s="10">
        <f>J530*PRODUCT($O$17:P$17)</f>
        <v>2154.2478182272739</v>
      </c>
      <c r="Q530" s="10">
        <f>K530*PRODUCT($O$17:Q$17)</f>
        <v>2173.6360485913187</v>
      </c>
      <c r="R530" s="10">
        <f>L530*PRODUCT($O$17:R$17)</f>
        <v>2193.1987730286405</v>
      </c>
      <c r="S530" s="10">
        <f>M530*PRODUCT($O$17:S$17)</f>
        <v>2212.9375619858979</v>
      </c>
      <c r="T530" s="2"/>
      <c r="U530" s="10">
        <f t="shared" si="46"/>
        <v>16012.743941233453</v>
      </c>
      <c r="V530" s="10">
        <f t="shared" si="51"/>
        <v>14002.61081847728</v>
      </c>
      <c r="W530" s="10">
        <f t="shared" si="51"/>
        <v>11954.998267252255</v>
      </c>
      <c r="X530" s="10">
        <f t="shared" si="51"/>
        <v>9869.394478628883</v>
      </c>
      <c r="Y530" s="10">
        <f t="shared" si="51"/>
        <v>7745.2814669506442</v>
      </c>
    </row>
    <row r="531" spans="1:25" s="5" customFormat="1" x14ac:dyDescent="0.2">
      <c r="A531" s="2"/>
      <c r="B531" s="29">
        <f>'3) Input geactiveerde inflatie'!B518</f>
        <v>506</v>
      </c>
      <c r="C531" s="29">
        <f>'3) Input geactiveerde inflatie'!D518</f>
        <v>1.4551915228366852E-11</v>
      </c>
      <c r="D531" s="10">
        <f t="shared" si="47"/>
        <v>7.2759576141834259E-12</v>
      </c>
      <c r="E531" s="39">
        <f>'3) Input geactiveerde inflatie'!E518</f>
        <v>0</v>
      </c>
      <c r="F531" s="51">
        <f>'3) Input geactiveerde inflatie'!F518</f>
        <v>2015</v>
      </c>
      <c r="G531" s="2"/>
      <c r="H531" s="53"/>
      <c r="I531" s="10">
        <f>IF(AND($F531&gt;I$10,$E531&gt;0),$D531/$E531,IF(I$10=$F531,$D531-SUM($G531:G531),0))</f>
        <v>0</v>
      </c>
      <c r="J531" s="10">
        <f>IF(AND($F531&gt;J$10,$E531&gt;0),$D531/$E531,IF(J$10=$F531,$D531-SUM($G531:I531),0))</f>
        <v>0</v>
      </c>
      <c r="K531" s="10">
        <f>IF(AND($F531&gt;K$10,$E531&gt;0),$D531/$E531,IF(K$10=$F531,$D531-SUM($G531:J531),0))</f>
        <v>0</v>
      </c>
      <c r="L531" s="10">
        <f>IF(AND($F531&gt;L$10,$E531&gt;0),$D531/$E531,IF(L$10=$F531,$D531-SUM($G531:K531),0))</f>
        <v>0</v>
      </c>
      <c r="M531" s="10">
        <f>IF(AND($F531&gt;M$10,$E531&gt;0),$D531/$E531,IF(M$10=$F531,$D531-SUM($G531:L531),0))</f>
        <v>0</v>
      </c>
      <c r="N531" s="2"/>
      <c r="O531" s="10">
        <f>I531*PRODUCT($O$17:O$17)</f>
        <v>0</v>
      </c>
      <c r="P531" s="10">
        <f>J531*PRODUCT($O$17:P$17)</f>
        <v>0</v>
      </c>
      <c r="Q531" s="10">
        <f>K531*PRODUCT($O$17:Q$17)</f>
        <v>0</v>
      </c>
      <c r="R531" s="10">
        <f>L531*PRODUCT($O$17:R$17)</f>
        <v>0</v>
      </c>
      <c r="S531" s="10">
        <f>M531*PRODUCT($O$17:S$17)</f>
        <v>0</v>
      </c>
      <c r="T531" s="2"/>
      <c r="U531" s="10">
        <f t="shared" si="46"/>
        <v>7.341441232711076E-12</v>
      </c>
      <c r="V531" s="10">
        <f t="shared" si="51"/>
        <v>7.4075142038054749E-12</v>
      </c>
      <c r="W531" s="10">
        <f t="shared" si="51"/>
        <v>7.4741818316397228E-12</v>
      </c>
      <c r="X531" s="10">
        <f t="shared" si="51"/>
        <v>7.5414494681244792E-12</v>
      </c>
      <c r="Y531" s="10">
        <f t="shared" si="51"/>
        <v>7.6093225133375991E-12</v>
      </c>
    </row>
    <row r="532" spans="1:25" s="5" customFormat="1" x14ac:dyDescent="0.2">
      <c r="A532" s="2"/>
      <c r="B532" s="29">
        <f>'3) Input geactiveerde inflatie'!B519</f>
        <v>507</v>
      </c>
      <c r="C532" s="29">
        <f>'3) Input geactiveerde inflatie'!D519</f>
        <v>16484827.786243483</v>
      </c>
      <c r="D532" s="10">
        <f t="shared" si="47"/>
        <v>8242413.8931217417</v>
      </c>
      <c r="E532" s="39">
        <f>'3) Input geactiveerde inflatie'!E519</f>
        <v>39.5</v>
      </c>
      <c r="F532" s="51">
        <f>'3) Input geactiveerde inflatie'!F519</f>
        <v>2061</v>
      </c>
      <c r="G532" s="2"/>
      <c r="H532" s="53"/>
      <c r="I532" s="10">
        <f>IF(AND($F532&gt;I$10,$E532&gt;0),$D532/$E532,IF(I$10=$F532,$D532-SUM($G532:G532),0))</f>
        <v>208668.70615498081</v>
      </c>
      <c r="J532" s="10">
        <f>IF(AND($F532&gt;J$10,$E532&gt;0),$D532/$E532,IF(J$10=$F532,$D532-SUM($G532:I532),0))</f>
        <v>208668.70615498081</v>
      </c>
      <c r="K532" s="10">
        <f>IF(AND($F532&gt;K$10,$E532&gt;0),$D532/$E532,IF(K$10=$F532,$D532-SUM($G532:J532),0))</f>
        <v>208668.70615498081</v>
      </c>
      <c r="L532" s="10">
        <f>IF(AND($F532&gt;L$10,$E532&gt;0),$D532/$E532,IF(L$10=$F532,$D532-SUM($G532:K532),0))</f>
        <v>208668.70615498081</v>
      </c>
      <c r="M532" s="10">
        <f>IF(AND($F532&gt;M$10,$E532&gt;0),$D532/$E532,IF(M$10=$F532,$D532-SUM($G532:L532),0))</f>
        <v>208668.70615498081</v>
      </c>
      <c r="N532" s="2"/>
      <c r="O532" s="10">
        <f>I532*PRODUCT($O$17:O$17)</f>
        <v>210546.72451037561</v>
      </c>
      <c r="P532" s="10">
        <f>J532*PRODUCT($O$17:P$17)</f>
        <v>212441.64503096897</v>
      </c>
      <c r="Q532" s="10">
        <f>K532*PRODUCT($O$17:Q$17)</f>
        <v>214353.61983624767</v>
      </c>
      <c r="R532" s="10">
        <f>L532*PRODUCT($O$17:R$17)</f>
        <v>216282.80241477385</v>
      </c>
      <c r="S532" s="10">
        <f>M532*PRODUCT($O$17:S$17)</f>
        <v>218229.34763650681</v>
      </c>
      <c r="T532" s="2"/>
      <c r="U532" s="10">
        <f t="shared" si="46"/>
        <v>8106048.8936494607</v>
      </c>
      <c r="V532" s="10">
        <f t="shared" si="51"/>
        <v>7966561.688661336</v>
      </c>
      <c r="W532" s="10">
        <f t="shared" si="51"/>
        <v>7823907.1240230398</v>
      </c>
      <c r="X532" s="10">
        <f t="shared" si="51"/>
        <v>7678039.4857244724</v>
      </c>
      <c r="Y532" s="10">
        <f t="shared" si="51"/>
        <v>7528912.4934594855</v>
      </c>
    </row>
    <row r="533" spans="1:25" s="5" customFormat="1" x14ac:dyDescent="0.2">
      <c r="A533" s="2"/>
      <c r="B533" s="29">
        <f>'3) Input geactiveerde inflatie'!B520</f>
        <v>508</v>
      </c>
      <c r="C533" s="29">
        <f>'3) Input geactiveerde inflatie'!D520</f>
        <v>5105454.6394224428</v>
      </c>
      <c r="D533" s="10">
        <f t="shared" si="47"/>
        <v>2552727.3197112214</v>
      </c>
      <c r="E533" s="39">
        <f>'3) Input geactiveerde inflatie'!E520</f>
        <v>29.5</v>
      </c>
      <c r="F533" s="51">
        <f>'3) Input geactiveerde inflatie'!F520</f>
        <v>2051</v>
      </c>
      <c r="G533" s="2"/>
      <c r="H533" s="53"/>
      <c r="I533" s="10">
        <f>IF(AND($F533&gt;I$10,$E533&gt;0),$D533/$E533,IF(I$10=$F533,$D533-SUM($G533:G533),0))</f>
        <v>86533.129481736323</v>
      </c>
      <c r="J533" s="10">
        <f>IF(AND($F533&gt;J$10,$E533&gt;0),$D533/$E533,IF(J$10=$F533,$D533-SUM($G533:I533),0))</f>
        <v>86533.129481736323</v>
      </c>
      <c r="K533" s="10">
        <f>IF(AND($F533&gt;K$10,$E533&gt;0),$D533/$E533,IF(K$10=$F533,$D533-SUM($G533:J533),0))</f>
        <v>86533.129481736323</v>
      </c>
      <c r="L533" s="10">
        <f>IF(AND($F533&gt;L$10,$E533&gt;0),$D533/$E533,IF(L$10=$F533,$D533-SUM($G533:K533),0))</f>
        <v>86533.129481736323</v>
      </c>
      <c r="M533" s="10">
        <f>IF(AND($F533&gt;M$10,$E533&gt;0),$D533/$E533,IF(M$10=$F533,$D533-SUM($G533:L533),0))</f>
        <v>86533.129481736323</v>
      </c>
      <c r="N533" s="2"/>
      <c r="O533" s="10">
        <f>I533*PRODUCT($O$17:O$17)</f>
        <v>87311.927647071934</v>
      </c>
      <c r="P533" s="10">
        <f>J533*PRODUCT($O$17:P$17)</f>
        <v>88097.734995895575</v>
      </c>
      <c r="Q533" s="10">
        <f>K533*PRODUCT($O$17:Q$17)</f>
        <v>88890.614610858625</v>
      </c>
      <c r="R533" s="10">
        <f>L533*PRODUCT($O$17:R$17)</f>
        <v>89690.630142356342</v>
      </c>
      <c r="S533" s="10">
        <f>M533*PRODUCT($O$17:S$17)</f>
        <v>90497.845813637541</v>
      </c>
      <c r="T533" s="2"/>
      <c r="U533" s="10">
        <f t="shared" si="46"/>
        <v>2488389.9379415503</v>
      </c>
      <c r="V533" s="10">
        <f t="shared" si="51"/>
        <v>2422687.7123871283</v>
      </c>
      <c r="W533" s="10">
        <f t="shared" si="51"/>
        <v>2355601.2871877532</v>
      </c>
      <c r="X533" s="10">
        <f t="shared" si="51"/>
        <v>2287111.0686300867</v>
      </c>
      <c r="Y533" s="10">
        <f t="shared" si="51"/>
        <v>2217197.2224341198</v>
      </c>
    </row>
    <row r="534" spans="1:25" s="5" customFormat="1" x14ac:dyDescent="0.2">
      <c r="A534" s="2"/>
      <c r="B534" s="29">
        <f>'3) Input geactiveerde inflatie'!B521</f>
        <v>509</v>
      </c>
      <c r="C534" s="29">
        <f>'3) Input geactiveerde inflatie'!D521</f>
        <v>321535.34647509176</v>
      </c>
      <c r="D534" s="10">
        <f t="shared" si="47"/>
        <v>160767.67323754588</v>
      </c>
      <c r="E534" s="39">
        <f>'3) Input geactiveerde inflatie'!E521</f>
        <v>19.5</v>
      </c>
      <c r="F534" s="51">
        <f>'3) Input geactiveerde inflatie'!F521</f>
        <v>2041</v>
      </c>
      <c r="G534" s="2"/>
      <c r="H534" s="53"/>
      <c r="I534" s="10">
        <f>IF(AND($F534&gt;I$10,$E534&gt;0),$D534/$E534,IF(I$10=$F534,$D534-SUM($G534:G534),0))</f>
        <v>8244.4960634638919</v>
      </c>
      <c r="J534" s="10">
        <f>IF(AND($F534&gt;J$10,$E534&gt;0),$D534/$E534,IF(J$10=$F534,$D534-SUM($G534:I534),0))</f>
        <v>8244.4960634638919</v>
      </c>
      <c r="K534" s="10">
        <f>IF(AND($F534&gt;K$10,$E534&gt;0),$D534/$E534,IF(K$10=$F534,$D534-SUM($G534:J534),0))</f>
        <v>8244.4960634638919</v>
      </c>
      <c r="L534" s="10">
        <f>IF(AND($F534&gt;L$10,$E534&gt;0),$D534/$E534,IF(L$10=$F534,$D534-SUM($G534:K534),0))</f>
        <v>8244.4960634638919</v>
      </c>
      <c r="M534" s="10">
        <f>IF(AND($F534&gt;M$10,$E534&gt;0),$D534/$E534,IF(M$10=$F534,$D534-SUM($G534:L534),0))</f>
        <v>8244.4960634638919</v>
      </c>
      <c r="N534" s="2"/>
      <c r="O534" s="10">
        <f>I534*PRODUCT($O$17:O$17)</f>
        <v>8318.6965280350669</v>
      </c>
      <c r="P534" s="10">
        <f>J534*PRODUCT($O$17:P$17)</f>
        <v>8393.5647967873811</v>
      </c>
      <c r="Q534" s="10">
        <f>K534*PRODUCT($O$17:Q$17)</f>
        <v>8469.1068799584664</v>
      </c>
      <c r="R534" s="10">
        <f>L534*PRODUCT($O$17:R$17)</f>
        <v>8545.3288418780903</v>
      </c>
      <c r="S534" s="10">
        <f>M534*PRODUCT($O$17:S$17)</f>
        <v>8622.2368014549938</v>
      </c>
      <c r="T534" s="2"/>
      <c r="U534" s="10">
        <f t="shared" si="46"/>
        <v>153895.8857686487</v>
      </c>
      <c r="V534" s="10">
        <f t="shared" si="51"/>
        <v>146887.38394377916</v>
      </c>
      <c r="W534" s="10">
        <f t="shared" si="51"/>
        <v>139740.26351931467</v>
      </c>
      <c r="X534" s="10">
        <f t="shared" si="51"/>
        <v>132452.59704911039</v>
      </c>
      <c r="Y534" s="10">
        <f t="shared" si="51"/>
        <v>125022.43362109739</v>
      </c>
    </row>
    <row r="535" spans="1:25" s="5" customFormat="1" x14ac:dyDescent="0.2">
      <c r="A535" s="2"/>
      <c r="B535" s="29">
        <f>'3) Input geactiveerde inflatie'!B522</f>
        <v>510</v>
      </c>
      <c r="C535" s="29">
        <f>'3) Input geactiveerde inflatie'!D522</f>
        <v>356539.47439335962</v>
      </c>
      <c r="D535" s="10">
        <f t="shared" si="47"/>
        <v>178269.73719667981</v>
      </c>
      <c r="E535" s="39">
        <f>'3) Input geactiveerde inflatie'!E522</f>
        <v>14.5</v>
      </c>
      <c r="F535" s="51">
        <f>'3) Input geactiveerde inflatie'!F522</f>
        <v>2036</v>
      </c>
      <c r="G535" s="2"/>
      <c r="H535" s="53"/>
      <c r="I535" s="10">
        <f>IF(AND($F535&gt;I$10,$E535&gt;0),$D535/$E535,IF(I$10=$F535,$D535-SUM($G535:G535),0))</f>
        <v>12294.46463425378</v>
      </c>
      <c r="J535" s="10">
        <f>IF(AND($F535&gt;J$10,$E535&gt;0),$D535/$E535,IF(J$10=$F535,$D535-SUM($G535:I535),0))</f>
        <v>12294.46463425378</v>
      </c>
      <c r="K535" s="10">
        <f>IF(AND($F535&gt;K$10,$E535&gt;0),$D535/$E535,IF(K$10=$F535,$D535-SUM($G535:J535),0))</f>
        <v>12294.46463425378</v>
      </c>
      <c r="L535" s="10">
        <f>IF(AND($F535&gt;L$10,$E535&gt;0),$D535/$E535,IF(L$10=$F535,$D535-SUM($G535:K535),0))</f>
        <v>12294.46463425378</v>
      </c>
      <c r="M535" s="10">
        <f>IF(AND($F535&gt;M$10,$E535&gt;0),$D535/$E535,IF(M$10=$F535,$D535-SUM($G535:L535),0))</f>
        <v>12294.46463425378</v>
      </c>
      <c r="N535" s="2"/>
      <c r="O535" s="10">
        <f>I535*PRODUCT($O$17:O$17)</f>
        <v>12405.114815962062</v>
      </c>
      <c r="P535" s="10">
        <f>J535*PRODUCT($O$17:P$17)</f>
        <v>12516.76084930572</v>
      </c>
      <c r="Q535" s="10">
        <f>K535*PRODUCT($O$17:Q$17)</f>
        <v>12629.41169694947</v>
      </c>
      <c r="R535" s="10">
        <f>L535*PRODUCT($O$17:R$17)</f>
        <v>12743.076402222012</v>
      </c>
      <c r="S535" s="10">
        <f>M535*PRODUCT($O$17:S$17)</f>
        <v>12857.76408984201</v>
      </c>
      <c r="T535" s="2"/>
      <c r="U535" s="10">
        <f t="shared" si="46"/>
        <v>167469.05001548785</v>
      </c>
      <c r="V535" s="10">
        <f t="shared" si="51"/>
        <v>156459.5106163215</v>
      </c>
      <c r="W535" s="10">
        <f t="shared" si="51"/>
        <v>145238.23451491891</v>
      </c>
      <c r="X535" s="10">
        <f t="shared" si="51"/>
        <v>133802.30222333115</v>
      </c>
      <c r="Y535" s="10">
        <f t="shared" si="51"/>
        <v>122148.75885349911</v>
      </c>
    </row>
    <row r="536" spans="1:25" s="5" customFormat="1" x14ac:dyDescent="0.2">
      <c r="A536" s="2"/>
      <c r="B536" s="29">
        <f>'3) Input geactiveerde inflatie'!B523</f>
        <v>511</v>
      </c>
      <c r="C536" s="29">
        <f>'3) Input geactiveerde inflatie'!D523</f>
        <v>33307.985086858243</v>
      </c>
      <c r="D536" s="10">
        <f t="shared" si="47"/>
        <v>16653.992543429122</v>
      </c>
      <c r="E536" s="39">
        <f>'3) Input geactiveerde inflatie'!E523</f>
        <v>9.5</v>
      </c>
      <c r="F536" s="51">
        <f>'3) Input geactiveerde inflatie'!F523</f>
        <v>2031</v>
      </c>
      <c r="G536" s="2"/>
      <c r="H536" s="53"/>
      <c r="I536" s="10">
        <f>IF(AND($F536&gt;I$10,$E536&gt;0),$D536/$E536,IF(I$10=$F536,$D536-SUM($G536:G536),0))</f>
        <v>1753.0518466767496</v>
      </c>
      <c r="J536" s="10">
        <f>IF(AND($F536&gt;J$10,$E536&gt;0),$D536/$E536,IF(J$10=$F536,$D536-SUM($G536:I536),0))</f>
        <v>1753.0518466767496</v>
      </c>
      <c r="K536" s="10">
        <f>IF(AND($F536&gt;K$10,$E536&gt;0),$D536/$E536,IF(K$10=$F536,$D536-SUM($G536:J536),0))</f>
        <v>1753.0518466767496</v>
      </c>
      <c r="L536" s="10">
        <f>IF(AND($F536&gt;L$10,$E536&gt;0),$D536/$E536,IF(L$10=$F536,$D536-SUM($G536:K536),0))</f>
        <v>1753.0518466767496</v>
      </c>
      <c r="M536" s="10">
        <f>IF(AND($F536&gt;M$10,$E536&gt;0),$D536/$E536,IF(M$10=$F536,$D536-SUM($G536:L536),0))</f>
        <v>1753.0518466767496</v>
      </c>
      <c r="N536" s="2"/>
      <c r="O536" s="10">
        <f>I536*PRODUCT($O$17:O$17)</f>
        <v>1768.8293132968402</v>
      </c>
      <c r="P536" s="10">
        <f>J536*PRODUCT($O$17:P$17)</f>
        <v>1784.7487771165115</v>
      </c>
      <c r="Q536" s="10">
        <f>K536*PRODUCT($O$17:Q$17)</f>
        <v>1800.8115161105598</v>
      </c>
      <c r="R536" s="10">
        <f>L536*PRODUCT($O$17:R$17)</f>
        <v>1817.0188197555547</v>
      </c>
      <c r="S536" s="10">
        <f>M536*PRODUCT($O$17:S$17)</f>
        <v>1833.3719891333544</v>
      </c>
      <c r="T536" s="2"/>
      <c r="U536" s="10">
        <f t="shared" si="46"/>
        <v>15035.049163023145</v>
      </c>
      <c r="V536" s="10">
        <f t="shared" si="51"/>
        <v>13385.61582837384</v>
      </c>
      <c r="W536" s="10">
        <f t="shared" si="51"/>
        <v>11705.274854718644</v>
      </c>
      <c r="X536" s="10">
        <f t="shared" si="51"/>
        <v>9993.6035086555567</v>
      </c>
      <c r="Y536" s="10">
        <f t="shared" si="51"/>
        <v>8250.1739511001015</v>
      </c>
    </row>
    <row r="537" spans="1:25" s="5" customFormat="1" x14ac:dyDescent="0.2">
      <c r="A537" s="2"/>
      <c r="B537" s="29">
        <f>'3) Input geactiveerde inflatie'!B524</f>
        <v>512</v>
      </c>
      <c r="C537" s="29">
        <f>'3) Input geactiveerde inflatie'!D524</f>
        <v>-6.9121597334742546E-11</v>
      </c>
      <c r="D537" s="10">
        <f t="shared" si="47"/>
        <v>-3.4560798667371273E-11</v>
      </c>
      <c r="E537" s="39">
        <f>'3) Input geactiveerde inflatie'!E524</f>
        <v>0</v>
      </c>
      <c r="F537" s="51">
        <f>'3) Input geactiveerde inflatie'!F524</f>
        <v>2021</v>
      </c>
      <c r="G537" s="2"/>
      <c r="H537" s="53"/>
      <c r="I537" s="10">
        <f>IF(AND($F537&gt;I$10,$E537&gt;0),$D537/$E537,IF(I$10=$F537,$D537-SUM($G537:G537),0))</f>
        <v>0</v>
      </c>
      <c r="J537" s="10">
        <f>IF(AND($F537&gt;J$10,$E537&gt;0),$D537/$E537,IF(J$10=$F537,$D537-SUM($G537:I537),0))</f>
        <v>0</v>
      </c>
      <c r="K537" s="10">
        <f>IF(AND($F537&gt;K$10,$E537&gt;0),$D537/$E537,IF(K$10=$F537,$D537-SUM($G537:J537),0))</f>
        <v>0</v>
      </c>
      <c r="L537" s="10">
        <f>IF(AND($F537&gt;L$10,$E537&gt;0),$D537/$E537,IF(L$10=$F537,$D537-SUM($G537:K537),0))</f>
        <v>0</v>
      </c>
      <c r="M537" s="10">
        <f>IF(AND($F537&gt;M$10,$E537&gt;0),$D537/$E537,IF(M$10=$F537,$D537-SUM($G537:L537),0))</f>
        <v>0</v>
      </c>
      <c r="N537" s="2"/>
      <c r="O537" s="10">
        <f>I537*PRODUCT($O$17:O$17)</f>
        <v>0</v>
      </c>
      <c r="P537" s="10">
        <f>J537*PRODUCT($O$17:P$17)</f>
        <v>0</v>
      </c>
      <c r="Q537" s="10">
        <f>K537*PRODUCT($O$17:Q$17)</f>
        <v>0</v>
      </c>
      <c r="R537" s="10">
        <f>L537*PRODUCT($O$17:R$17)</f>
        <v>0</v>
      </c>
      <c r="S537" s="10">
        <f>M537*PRODUCT($O$17:S$17)</f>
        <v>0</v>
      </c>
      <c r="T537" s="2"/>
      <c r="U537" s="10">
        <f t="shared" si="46"/>
        <v>-3.4871845855377613E-11</v>
      </c>
      <c r="V537" s="10">
        <f t="shared" si="51"/>
        <v>-3.5185692468076006E-11</v>
      </c>
      <c r="W537" s="10">
        <f t="shared" si="51"/>
        <v>-3.5502363700288684E-11</v>
      </c>
      <c r="X537" s="10">
        <f t="shared" si="51"/>
        <v>-3.5821884973591278E-11</v>
      </c>
      <c r="Y537" s="10">
        <f t="shared" si="51"/>
        <v>-3.6144281938353597E-11</v>
      </c>
    </row>
    <row r="538" spans="1:25" s="5" customFormat="1" x14ac:dyDescent="0.2">
      <c r="A538" s="2"/>
      <c r="B538" s="29">
        <f>'3) Input geactiveerde inflatie'!B525</f>
        <v>513</v>
      </c>
      <c r="C538" s="29">
        <f>'3) Input geactiveerde inflatie'!D525</f>
        <v>-2.1563012338260945E-10</v>
      </c>
      <c r="D538" s="10">
        <f t="shared" si="47"/>
        <v>-1.0781506169130473E-10</v>
      </c>
      <c r="E538" s="39">
        <f>'3) Input geactiveerde inflatie'!E525</f>
        <v>0</v>
      </c>
      <c r="F538" s="51">
        <f>'3) Input geactiveerde inflatie'!F525</f>
        <v>2016</v>
      </c>
      <c r="G538" s="2"/>
      <c r="H538" s="53"/>
      <c r="I538" s="10">
        <f>IF(AND($F538&gt;I$10,$E538&gt;0),$D538/$E538,IF(I$10=$F538,$D538-SUM($G538:G538),0))</f>
        <v>0</v>
      </c>
      <c r="J538" s="10">
        <f>IF(AND($F538&gt;J$10,$E538&gt;0),$D538/$E538,IF(J$10=$F538,$D538-SUM($G538:I538),0))</f>
        <v>0</v>
      </c>
      <c r="K538" s="10">
        <f>IF(AND($F538&gt;K$10,$E538&gt;0),$D538/$E538,IF(K$10=$F538,$D538-SUM($G538:J538),0))</f>
        <v>0</v>
      </c>
      <c r="L538" s="10">
        <f>IF(AND($F538&gt;L$10,$E538&gt;0),$D538/$E538,IF(L$10=$F538,$D538-SUM($G538:K538),0))</f>
        <v>0</v>
      </c>
      <c r="M538" s="10">
        <f>IF(AND($F538&gt;M$10,$E538&gt;0),$D538/$E538,IF(M$10=$F538,$D538-SUM($G538:L538),0))</f>
        <v>0</v>
      </c>
      <c r="N538" s="2"/>
      <c r="O538" s="10">
        <f>I538*PRODUCT($O$17:O$17)</f>
        <v>0</v>
      </c>
      <c r="P538" s="10">
        <f>J538*PRODUCT($O$17:P$17)</f>
        <v>0</v>
      </c>
      <c r="Q538" s="10">
        <f>K538*PRODUCT($O$17:Q$17)</f>
        <v>0</v>
      </c>
      <c r="R538" s="10">
        <f>L538*PRODUCT($O$17:R$17)</f>
        <v>0</v>
      </c>
      <c r="S538" s="10">
        <f>M538*PRODUCT($O$17:S$17)</f>
        <v>0</v>
      </c>
      <c r="T538" s="2"/>
      <c r="U538" s="10">
        <f t="shared" ref="U538:U601" si="52">D538*O$17-O538</f>
        <v>-1.0878539724652645E-10</v>
      </c>
      <c r="V538" s="10">
        <f t="shared" si="51"/>
        <v>-1.0976446582174519E-10</v>
      </c>
      <c r="W538" s="10">
        <f t="shared" si="51"/>
        <v>-1.1075234601414089E-10</v>
      </c>
      <c r="X538" s="10">
        <f t="shared" si="51"/>
        <v>-1.1174911712826815E-10</v>
      </c>
      <c r="Y538" s="10">
        <f t="shared" si="51"/>
        <v>-1.1275485918242255E-10</v>
      </c>
    </row>
    <row r="539" spans="1:25" s="5" customFormat="1" x14ac:dyDescent="0.2">
      <c r="A539" s="2"/>
      <c r="B539" s="29">
        <f>'3) Input geactiveerde inflatie'!B526</f>
        <v>514</v>
      </c>
      <c r="C539" s="29">
        <f>'3) Input geactiveerde inflatie'!D526</f>
        <v>167387.65766995132</v>
      </c>
      <c r="D539" s="10">
        <f t="shared" ref="D539:D602" si="53">C539*$F$20</f>
        <v>83693.828834975662</v>
      </c>
      <c r="E539" s="39">
        <f>'3) Input geactiveerde inflatie'!E526</f>
        <v>0</v>
      </c>
      <c r="F539" s="51">
        <f>'3) Input geactiveerde inflatie'!F526</f>
        <v>2011</v>
      </c>
      <c r="G539" s="2"/>
      <c r="H539" s="53"/>
      <c r="I539" s="10">
        <f>IF(AND($F539&gt;I$10,$E539&gt;0),$D539/$E539,IF(I$10=$F539,$D539-SUM($G539:G539),0))</f>
        <v>0</v>
      </c>
      <c r="J539" s="10">
        <f>IF(AND($F539&gt;J$10,$E539&gt;0),$D539/$E539,IF(J$10=$F539,$D539-SUM($G539:I539),0))</f>
        <v>0</v>
      </c>
      <c r="K539" s="10">
        <f>IF(AND($F539&gt;K$10,$E539&gt;0),$D539/$E539,IF(K$10=$F539,$D539-SUM($G539:J539),0))</f>
        <v>0</v>
      </c>
      <c r="L539" s="10">
        <f>IF(AND($F539&gt;L$10,$E539&gt;0),$D539/$E539,IF(L$10=$F539,$D539-SUM($G539:K539),0))</f>
        <v>0</v>
      </c>
      <c r="M539" s="10">
        <f>IF(AND($F539&gt;M$10,$E539&gt;0),$D539/$E539,IF(M$10=$F539,$D539-SUM($G539:L539),0))</f>
        <v>0</v>
      </c>
      <c r="N539" s="2"/>
      <c r="O539" s="10">
        <f>I539*PRODUCT($O$17:O$17)</f>
        <v>0</v>
      </c>
      <c r="P539" s="10">
        <f>J539*PRODUCT($O$17:P$17)</f>
        <v>0</v>
      </c>
      <c r="Q539" s="10">
        <f>K539*PRODUCT($O$17:Q$17)</f>
        <v>0</v>
      </c>
      <c r="R539" s="10">
        <f>L539*PRODUCT($O$17:R$17)</f>
        <v>0</v>
      </c>
      <c r="S539" s="10">
        <f>M539*PRODUCT($O$17:S$17)</f>
        <v>0</v>
      </c>
      <c r="T539" s="2"/>
      <c r="U539" s="10">
        <f t="shared" si="52"/>
        <v>84447.07329449043</v>
      </c>
      <c r="V539" s="10">
        <f t="shared" ref="V539:Y554" si="54">U539*P$17-P539</f>
        <v>85207.096954140841</v>
      </c>
      <c r="W539" s="10">
        <f t="shared" si="54"/>
        <v>85973.9608267281</v>
      </c>
      <c r="X539" s="10">
        <f t="shared" si="54"/>
        <v>86747.726474168638</v>
      </c>
      <c r="Y539" s="10">
        <f t="shared" si="54"/>
        <v>87528.456012436145</v>
      </c>
    </row>
    <row r="540" spans="1:25" s="5" customFormat="1" x14ac:dyDescent="0.2">
      <c r="A540" s="2"/>
      <c r="B540" s="29">
        <f>'3) Input geactiveerde inflatie'!B527</f>
        <v>515</v>
      </c>
      <c r="C540" s="29">
        <f>'3) Input geactiveerde inflatie'!D527</f>
        <v>11712527.646983504</v>
      </c>
      <c r="D540" s="10">
        <f t="shared" si="53"/>
        <v>5856263.8234917521</v>
      </c>
      <c r="E540" s="39">
        <f>'3) Input geactiveerde inflatie'!E527</f>
        <v>40.5</v>
      </c>
      <c r="F540" s="51">
        <f>'3) Input geactiveerde inflatie'!F527</f>
        <v>2062</v>
      </c>
      <c r="G540" s="2"/>
      <c r="H540" s="53"/>
      <c r="I540" s="10">
        <f>IF(AND($F540&gt;I$10,$E540&gt;0),$D540/$E540,IF(I$10=$F540,$D540-SUM($G540:G540),0))</f>
        <v>144599.10675288277</v>
      </c>
      <c r="J540" s="10">
        <f>IF(AND($F540&gt;J$10,$E540&gt;0),$D540/$E540,IF(J$10=$F540,$D540-SUM($G540:I540),0))</f>
        <v>144599.10675288277</v>
      </c>
      <c r="K540" s="10">
        <f>IF(AND($F540&gt;K$10,$E540&gt;0),$D540/$E540,IF(K$10=$F540,$D540-SUM($G540:J540),0))</f>
        <v>144599.10675288277</v>
      </c>
      <c r="L540" s="10">
        <f>IF(AND($F540&gt;L$10,$E540&gt;0),$D540/$E540,IF(L$10=$F540,$D540-SUM($G540:K540),0))</f>
        <v>144599.10675288277</v>
      </c>
      <c r="M540" s="10">
        <f>IF(AND($F540&gt;M$10,$E540&gt;0),$D540/$E540,IF(M$10=$F540,$D540-SUM($G540:L540),0))</f>
        <v>144599.10675288277</v>
      </c>
      <c r="N540" s="2"/>
      <c r="O540" s="10">
        <f>I540*PRODUCT($O$17:O$17)</f>
        <v>145900.49871365869</v>
      </c>
      <c r="P540" s="10">
        <f>J540*PRODUCT($O$17:P$17)</f>
        <v>147213.60320208161</v>
      </c>
      <c r="Q540" s="10">
        <f>K540*PRODUCT($O$17:Q$17)</f>
        <v>148538.52563090032</v>
      </c>
      <c r="R540" s="10">
        <f>L540*PRODUCT($O$17:R$17)</f>
        <v>149875.3723615784</v>
      </c>
      <c r="S540" s="10">
        <f>M540*PRODUCT($O$17:S$17)</f>
        <v>151224.25071283261</v>
      </c>
      <c r="T540" s="2"/>
      <c r="U540" s="10">
        <f t="shared" si="52"/>
        <v>5763069.6991895186</v>
      </c>
      <c r="V540" s="10">
        <f t="shared" si="54"/>
        <v>5667723.7232801421</v>
      </c>
      <c r="W540" s="10">
        <f t="shared" si="54"/>
        <v>5570194.7111587618</v>
      </c>
      <c r="X540" s="10">
        <f t="shared" si="54"/>
        <v>5470451.0911976118</v>
      </c>
      <c r="Y540" s="10">
        <f t="shared" si="54"/>
        <v>5368460.9003055571</v>
      </c>
    </row>
    <row r="541" spans="1:25" s="5" customFormat="1" x14ac:dyDescent="0.2">
      <c r="A541" s="2"/>
      <c r="B541" s="29">
        <f>'3) Input geactiveerde inflatie'!B528</f>
        <v>516</v>
      </c>
      <c r="C541" s="29">
        <f>'3) Input geactiveerde inflatie'!D528</f>
        <v>6971091.1625680029</v>
      </c>
      <c r="D541" s="10">
        <f t="shared" si="53"/>
        <v>3485545.5812840015</v>
      </c>
      <c r="E541" s="39">
        <f>'3) Input geactiveerde inflatie'!E528</f>
        <v>30.5</v>
      </c>
      <c r="F541" s="51">
        <f>'3) Input geactiveerde inflatie'!F528</f>
        <v>2052</v>
      </c>
      <c r="G541" s="2"/>
      <c r="H541" s="53"/>
      <c r="I541" s="10">
        <f>IF(AND($F541&gt;I$10,$E541&gt;0),$D541/$E541,IF(I$10=$F541,$D541-SUM($G541:G541),0))</f>
        <v>114280.18299291808</v>
      </c>
      <c r="J541" s="10">
        <f>IF(AND($F541&gt;J$10,$E541&gt;0),$D541/$E541,IF(J$10=$F541,$D541-SUM($G541:I541),0))</f>
        <v>114280.18299291808</v>
      </c>
      <c r="K541" s="10">
        <f>IF(AND($F541&gt;K$10,$E541&gt;0),$D541/$E541,IF(K$10=$F541,$D541-SUM($G541:J541),0))</f>
        <v>114280.18299291808</v>
      </c>
      <c r="L541" s="10">
        <f>IF(AND($F541&gt;L$10,$E541&gt;0),$D541/$E541,IF(L$10=$F541,$D541-SUM($G541:K541),0))</f>
        <v>114280.18299291808</v>
      </c>
      <c r="M541" s="10">
        <f>IF(AND($F541&gt;M$10,$E541&gt;0),$D541/$E541,IF(M$10=$F541,$D541-SUM($G541:L541),0))</f>
        <v>114280.18299291808</v>
      </c>
      <c r="N541" s="2"/>
      <c r="O541" s="10">
        <f>I541*PRODUCT($O$17:O$17)</f>
        <v>115308.70463985433</v>
      </c>
      <c r="P541" s="10">
        <f>J541*PRODUCT($O$17:P$17)</f>
        <v>116346.48298161301</v>
      </c>
      <c r="Q541" s="10">
        <f>K541*PRODUCT($O$17:Q$17)</f>
        <v>117393.6013284475</v>
      </c>
      <c r="R541" s="10">
        <f>L541*PRODUCT($O$17:R$17)</f>
        <v>118450.14374040351</v>
      </c>
      <c r="S541" s="10">
        <f>M541*PRODUCT($O$17:S$17)</f>
        <v>119516.19503406715</v>
      </c>
      <c r="T541" s="2"/>
      <c r="U541" s="10">
        <f t="shared" si="52"/>
        <v>3401606.7868757029</v>
      </c>
      <c r="V541" s="10">
        <f t="shared" si="54"/>
        <v>3315874.7649759711</v>
      </c>
      <c r="W541" s="10">
        <f t="shared" si="54"/>
        <v>3228324.036532307</v>
      </c>
      <c r="X541" s="10">
        <f t="shared" si="54"/>
        <v>3138928.8091206942</v>
      </c>
      <c r="Y541" s="10">
        <f t="shared" si="54"/>
        <v>3047662.9733687132</v>
      </c>
    </row>
    <row r="542" spans="1:25" s="5" customFormat="1" x14ac:dyDescent="0.2">
      <c r="A542" s="2"/>
      <c r="B542" s="29">
        <f>'3) Input geactiveerde inflatie'!B529</f>
        <v>517</v>
      </c>
      <c r="C542" s="29">
        <f>'3) Input geactiveerde inflatie'!D529</f>
        <v>572194.46286095912</v>
      </c>
      <c r="D542" s="10">
        <f t="shared" si="53"/>
        <v>286097.23143047956</v>
      </c>
      <c r="E542" s="39">
        <f>'3) Input geactiveerde inflatie'!E529</f>
        <v>20.5</v>
      </c>
      <c r="F542" s="51">
        <f>'3) Input geactiveerde inflatie'!F529</f>
        <v>2042</v>
      </c>
      <c r="G542" s="2"/>
      <c r="H542" s="53"/>
      <c r="I542" s="10">
        <f>IF(AND($F542&gt;I$10,$E542&gt;0),$D542/$E542,IF(I$10=$F542,$D542-SUM($G542:G542),0))</f>
        <v>13955.962508803881</v>
      </c>
      <c r="J542" s="10">
        <f>IF(AND($F542&gt;J$10,$E542&gt;0),$D542/$E542,IF(J$10=$F542,$D542-SUM($G542:I542),0))</f>
        <v>13955.962508803881</v>
      </c>
      <c r="K542" s="10">
        <f>IF(AND($F542&gt;K$10,$E542&gt;0),$D542/$E542,IF(K$10=$F542,$D542-SUM($G542:J542),0))</f>
        <v>13955.962508803881</v>
      </c>
      <c r="L542" s="10">
        <f>IF(AND($F542&gt;L$10,$E542&gt;0),$D542/$E542,IF(L$10=$F542,$D542-SUM($G542:K542),0))</f>
        <v>13955.962508803881</v>
      </c>
      <c r="M542" s="10">
        <f>IF(AND($F542&gt;M$10,$E542&gt;0),$D542/$E542,IF(M$10=$F542,$D542-SUM($G542:L542),0))</f>
        <v>13955.962508803881</v>
      </c>
      <c r="N542" s="2"/>
      <c r="O542" s="10">
        <f>I542*PRODUCT($O$17:O$17)</f>
        <v>14081.566171383114</v>
      </c>
      <c r="P542" s="10">
        <f>J542*PRODUCT($O$17:P$17)</f>
        <v>14208.300266925562</v>
      </c>
      <c r="Q542" s="10">
        <f>K542*PRODUCT($O$17:Q$17)</f>
        <v>14336.174969327889</v>
      </c>
      <c r="R542" s="10">
        <f>L542*PRODUCT($O$17:R$17)</f>
        <v>14465.200544051837</v>
      </c>
      <c r="S542" s="10">
        <f>M542*PRODUCT($O$17:S$17)</f>
        <v>14595.387348948303</v>
      </c>
      <c r="T542" s="2"/>
      <c r="U542" s="10">
        <f t="shared" si="52"/>
        <v>274590.54034197069</v>
      </c>
      <c r="V542" s="10">
        <f t="shared" si="54"/>
        <v>262853.55493812286</v>
      </c>
      <c r="W542" s="10">
        <f t="shared" si="54"/>
        <v>250883.06196323803</v>
      </c>
      <c r="X542" s="10">
        <f t="shared" si="54"/>
        <v>238675.8089768553</v>
      </c>
      <c r="Y542" s="10">
        <f t="shared" si="54"/>
        <v>226228.50390869868</v>
      </c>
    </row>
    <row r="543" spans="1:25" s="5" customFormat="1" x14ac:dyDescent="0.2">
      <c r="A543" s="2"/>
      <c r="B543" s="29">
        <f>'3) Input geactiveerde inflatie'!B530</f>
        <v>518</v>
      </c>
      <c r="C543" s="29">
        <f>'3) Input geactiveerde inflatie'!D530</f>
        <v>566485.91886143107</v>
      </c>
      <c r="D543" s="10">
        <f t="shared" si="53"/>
        <v>283242.95943071553</v>
      </c>
      <c r="E543" s="39">
        <f>'3) Input geactiveerde inflatie'!E530</f>
        <v>15.5</v>
      </c>
      <c r="F543" s="51">
        <f>'3) Input geactiveerde inflatie'!F530</f>
        <v>2037</v>
      </c>
      <c r="G543" s="2"/>
      <c r="H543" s="53"/>
      <c r="I543" s="10">
        <f>IF(AND($F543&gt;I$10,$E543&gt;0),$D543/$E543,IF(I$10=$F543,$D543-SUM($G543:G543),0))</f>
        <v>18273.739318110678</v>
      </c>
      <c r="J543" s="10">
        <f>IF(AND($F543&gt;J$10,$E543&gt;0),$D543/$E543,IF(J$10=$F543,$D543-SUM($G543:I543),0))</f>
        <v>18273.739318110678</v>
      </c>
      <c r="K543" s="10">
        <f>IF(AND($F543&gt;K$10,$E543&gt;0),$D543/$E543,IF(K$10=$F543,$D543-SUM($G543:J543),0))</f>
        <v>18273.739318110678</v>
      </c>
      <c r="L543" s="10">
        <f>IF(AND($F543&gt;L$10,$E543&gt;0),$D543/$E543,IF(L$10=$F543,$D543-SUM($G543:K543),0))</f>
        <v>18273.739318110678</v>
      </c>
      <c r="M543" s="10">
        <f>IF(AND($F543&gt;M$10,$E543&gt;0),$D543/$E543,IF(M$10=$F543,$D543-SUM($G543:L543),0))</f>
        <v>18273.739318110678</v>
      </c>
      <c r="N543" s="2"/>
      <c r="O543" s="10">
        <f>I543*PRODUCT($O$17:O$17)</f>
        <v>18438.202971973671</v>
      </c>
      <c r="P543" s="10">
        <f>J543*PRODUCT($O$17:P$17)</f>
        <v>18604.146798721435</v>
      </c>
      <c r="Q543" s="10">
        <f>K543*PRODUCT($O$17:Q$17)</f>
        <v>18771.584119909923</v>
      </c>
      <c r="R543" s="10">
        <f>L543*PRODUCT($O$17:R$17)</f>
        <v>18940.52837698911</v>
      </c>
      <c r="S543" s="10">
        <f>M543*PRODUCT($O$17:S$17)</f>
        <v>19110.993132382009</v>
      </c>
      <c r="T543" s="2"/>
      <c r="U543" s="10">
        <f t="shared" si="52"/>
        <v>267353.94309361826</v>
      </c>
      <c r="V543" s="10">
        <f t="shared" si="54"/>
        <v>251155.98178273937</v>
      </c>
      <c r="W543" s="10">
        <f t="shared" si="54"/>
        <v>234644.80149887409</v>
      </c>
      <c r="X543" s="10">
        <f t="shared" si="54"/>
        <v>217816.07633537485</v>
      </c>
      <c r="Y543" s="10">
        <f t="shared" si="54"/>
        <v>200665.42789001117</v>
      </c>
    </row>
    <row r="544" spans="1:25" s="5" customFormat="1" x14ac:dyDescent="0.2">
      <c r="A544" s="2"/>
      <c r="B544" s="29">
        <f>'3) Input geactiveerde inflatie'!B531</f>
        <v>519</v>
      </c>
      <c r="C544" s="29">
        <f>'3) Input geactiveerde inflatie'!D531</f>
        <v>22772.188930861332</v>
      </c>
      <c r="D544" s="10">
        <f t="shared" si="53"/>
        <v>11386.094465430666</v>
      </c>
      <c r="E544" s="39">
        <f>'3) Input geactiveerde inflatie'!E531</f>
        <v>10.5</v>
      </c>
      <c r="F544" s="51">
        <f>'3) Input geactiveerde inflatie'!F531</f>
        <v>2032</v>
      </c>
      <c r="G544" s="2"/>
      <c r="H544" s="53"/>
      <c r="I544" s="10">
        <f>IF(AND($F544&gt;I$10,$E544&gt;0),$D544/$E544,IF(I$10=$F544,$D544-SUM($G544:G544),0))</f>
        <v>1084.3899490886349</v>
      </c>
      <c r="J544" s="10">
        <f>IF(AND($F544&gt;J$10,$E544&gt;0),$D544/$E544,IF(J$10=$F544,$D544-SUM($G544:I544),0))</f>
        <v>1084.3899490886349</v>
      </c>
      <c r="K544" s="10">
        <f>IF(AND($F544&gt;K$10,$E544&gt;0),$D544/$E544,IF(K$10=$F544,$D544-SUM($G544:J544),0))</f>
        <v>1084.3899490886349</v>
      </c>
      <c r="L544" s="10">
        <f>IF(AND($F544&gt;L$10,$E544&gt;0),$D544/$E544,IF(L$10=$F544,$D544-SUM($G544:K544),0))</f>
        <v>1084.3899490886349</v>
      </c>
      <c r="M544" s="10">
        <f>IF(AND($F544&gt;M$10,$E544&gt;0),$D544/$E544,IF(M$10=$F544,$D544-SUM($G544:L544),0))</f>
        <v>1084.3899490886349</v>
      </c>
      <c r="N544" s="2"/>
      <c r="O544" s="10">
        <f>I544*PRODUCT($O$17:O$17)</f>
        <v>1094.1494586304325</v>
      </c>
      <c r="P544" s="10">
        <f>J544*PRODUCT($O$17:P$17)</f>
        <v>1103.9968037581064</v>
      </c>
      <c r="Q544" s="10">
        <f>K544*PRODUCT($O$17:Q$17)</f>
        <v>1113.9327749919291</v>
      </c>
      <c r="R544" s="10">
        <f>L544*PRODUCT($O$17:R$17)</f>
        <v>1123.9581699668563</v>
      </c>
      <c r="S544" s="10">
        <f>M544*PRODUCT($O$17:S$17)</f>
        <v>1134.073793496558</v>
      </c>
      <c r="T544" s="2"/>
      <c r="U544" s="10">
        <f t="shared" si="52"/>
        <v>10394.419856989109</v>
      </c>
      <c r="V544" s="10">
        <f t="shared" si="54"/>
        <v>9383.9728319439037</v>
      </c>
      <c r="W544" s="10">
        <f t="shared" si="54"/>
        <v>8354.4958124394689</v>
      </c>
      <c r="X544" s="10">
        <f t="shared" si="54"/>
        <v>7305.7281047845663</v>
      </c>
      <c r="Y544" s="10">
        <f t="shared" si="54"/>
        <v>6237.4058642310683</v>
      </c>
    </row>
    <row r="545" spans="1:25" s="5" customFormat="1" x14ac:dyDescent="0.2">
      <c r="A545" s="2"/>
      <c r="B545" s="29">
        <f>'3) Input geactiveerde inflatie'!B532</f>
        <v>520</v>
      </c>
      <c r="C545" s="29">
        <f>'3) Input geactiveerde inflatie'!D532</f>
        <v>104042.9274335606</v>
      </c>
      <c r="D545" s="10">
        <f t="shared" si="53"/>
        <v>52021.463716780301</v>
      </c>
      <c r="E545" s="39">
        <f>'3) Input geactiveerde inflatie'!E532</f>
        <v>0.5</v>
      </c>
      <c r="F545" s="51">
        <f>'3) Input geactiveerde inflatie'!F532</f>
        <v>2022</v>
      </c>
      <c r="G545" s="2"/>
      <c r="H545" s="53"/>
      <c r="I545" s="10">
        <f>IF(AND($F545&gt;I$10,$E545&gt;0),$D545/$E545,IF(I$10=$F545,$D545-SUM($G545:G545),0))</f>
        <v>52021.463716780301</v>
      </c>
      <c r="J545" s="10">
        <f>IF(AND($F545&gt;J$10,$E545&gt;0),$D545/$E545,IF(J$10=$F545,$D545-SUM($G545:I545),0))</f>
        <v>0</v>
      </c>
      <c r="K545" s="10">
        <f>IF(AND($F545&gt;K$10,$E545&gt;0),$D545/$E545,IF(K$10=$F545,$D545-SUM($G545:J545),0))</f>
        <v>0</v>
      </c>
      <c r="L545" s="10">
        <f>IF(AND($F545&gt;L$10,$E545&gt;0),$D545/$E545,IF(L$10=$F545,$D545-SUM($G545:K545),0))</f>
        <v>0</v>
      </c>
      <c r="M545" s="10">
        <f>IF(AND($F545&gt;M$10,$E545&gt;0),$D545/$E545,IF(M$10=$F545,$D545-SUM($G545:L545),0))</f>
        <v>0</v>
      </c>
      <c r="N545" s="2"/>
      <c r="O545" s="10">
        <f>I545*PRODUCT($O$17:O$17)</f>
        <v>52489.656890231316</v>
      </c>
      <c r="P545" s="10">
        <f>J545*PRODUCT($O$17:P$17)</f>
        <v>0</v>
      </c>
      <c r="Q545" s="10">
        <f>K545*PRODUCT($O$17:Q$17)</f>
        <v>0</v>
      </c>
      <c r="R545" s="10">
        <f>L545*PRODUCT($O$17:R$17)</f>
        <v>0</v>
      </c>
      <c r="S545" s="10">
        <f>M545*PRODUCT($O$17:S$17)</f>
        <v>0</v>
      </c>
      <c r="T545" s="2"/>
      <c r="U545" s="10">
        <f t="shared" si="52"/>
        <v>0</v>
      </c>
      <c r="V545" s="10">
        <f t="shared" si="54"/>
        <v>0</v>
      </c>
      <c r="W545" s="10">
        <f t="shared" si="54"/>
        <v>0</v>
      </c>
      <c r="X545" s="10">
        <f t="shared" si="54"/>
        <v>0</v>
      </c>
      <c r="Y545" s="10">
        <f t="shared" si="54"/>
        <v>0</v>
      </c>
    </row>
    <row r="546" spans="1:25" s="5" customFormat="1" x14ac:dyDescent="0.2">
      <c r="A546" s="2"/>
      <c r="B546" s="29">
        <f>'3) Input geactiveerde inflatie'!B533</f>
        <v>521</v>
      </c>
      <c r="C546" s="29">
        <f>'3) Input geactiveerde inflatie'!D533</f>
        <v>-7.4859629917703546E-10</v>
      </c>
      <c r="D546" s="10">
        <f t="shared" si="53"/>
        <v>-3.7429814958851773E-10</v>
      </c>
      <c r="E546" s="39">
        <f>'3) Input geactiveerde inflatie'!E533</f>
        <v>0</v>
      </c>
      <c r="F546" s="51">
        <f>'3) Input geactiveerde inflatie'!F533</f>
        <v>2017</v>
      </c>
      <c r="G546" s="2"/>
      <c r="H546" s="53"/>
      <c r="I546" s="10">
        <f>IF(AND($F546&gt;I$10,$E546&gt;0),$D546/$E546,IF(I$10=$F546,$D546-SUM($G546:G546),0))</f>
        <v>0</v>
      </c>
      <c r="J546" s="10">
        <f>IF(AND($F546&gt;J$10,$E546&gt;0),$D546/$E546,IF(J$10=$F546,$D546-SUM($G546:I546),0))</f>
        <v>0</v>
      </c>
      <c r="K546" s="10">
        <f>IF(AND($F546&gt;K$10,$E546&gt;0),$D546/$E546,IF(K$10=$F546,$D546-SUM($G546:J546),0))</f>
        <v>0</v>
      </c>
      <c r="L546" s="10">
        <f>IF(AND($F546&gt;L$10,$E546&gt;0),$D546/$E546,IF(L$10=$F546,$D546-SUM($G546:K546),0))</f>
        <v>0</v>
      </c>
      <c r="M546" s="10">
        <f>IF(AND($F546&gt;M$10,$E546&gt;0),$D546/$E546,IF(M$10=$F546,$D546-SUM($G546:L546),0))</f>
        <v>0</v>
      </c>
      <c r="N546" s="2"/>
      <c r="O546" s="10">
        <f>I546*PRODUCT($O$17:O$17)</f>
        <v>0</v>
      </c>
      <c r="P546" s="10">
        <f>J546*PRODUCT($O$17:P$17)</f>
        <v>0</v>
      </c>
      <c r="Q546" s="10">
        <f>K546*PRODUCT($O$17:Q$17)</f>
        <v>0</v>
      </c>
      <c r="R546" s="10">
        <f>L546*PRODUCT($O$17:R$17)</f>
        <v>0</v>
      </c>
      <c r="S546" s="10">
        <f>M546*PRODUCT($O$17:S$17)</f>
        <v>0</v>
      </c>
      <c r="T546" s="2"/>
      <c r="U546" s="10">
        <f t="shared" si="52"/>
        <v>-3.7766683293481437E-10</v>
      </c>
      <c r="V546" s="10">
        <f t="shared" si="54"/>
        <v>-3.8106583443122768E-10</v>
      </c>
      <c r="W546" s="10">
        <f t="shared" si="54"/>
        <v>-3.8449542694110866E-10</v>
      </c>
      <c r="X546" s="10">
        <f t="shared" si="54"/>
        <v>-3.8795588578357862E-10</v>
      </c>
      <c r="Y546" s="10">
        <f t="shared" si="54"/>
        <v>-3.9144748875563081E-10</v>
      </c>
    </row>
    <row r="547" spans="1:25" s="5" customFormat="1" x14ac:dyDescent="0.2">
      <c r="A547" s="2"/>
      <c r="B547" s="29">
        <f>'3) Input geactiveerde inflatie'!B534</f>
        <v>522</v>
      </c>
      <c r="C547" s="29">
        <f>'3) Input geactiveerde inflatie'!D534</f>
        <v>88836.898245081422</v>
      </c>
      <c r="D547" s="10">
        <f t="shared" si="53"/>
        <v>44418.449122540711</v>
      </c>
      <c r="E547" s="39">
        <f>'3) Input geactiveerde inflatie'!E534</f>
        <v>0</v>
      </c>
      <c r="F547" s="51">
        <f>'3) Input geactiveerde inflatie'!F534</f>
        <v>2012</v>
      </c>
      <c r="G547" s="2"/>
      <c r="H547" s="53"/>
      <c r="I547" s="10">
        <f>IF(AND($F547&gt;I$10,$E547&gt;0),$D547/$E547,IF(I$10=$F547,$D547-SUM($G547:G547),0))</f>
        <v>0</v>
      </c>
      <c r="J547" s="10">
        <f>IF(AND($F547&gt;J$10,$E547&gt;0),$D547/$E547,IF(J$10=$F547,$D547-SUM($G547:I547),0))</f>
        <v>0</v>
      </c>
      <c r="K547" s="10">
        <f>IF(AND($F547&gt;K$10,$E547&gt;0),$D547/$E547,IF(K$10=$F547,$D547-SUM($G547:J547),0))</f>
        <v>0</v>
      </c>
      <c r="L547" s="10">
        <f>IF(AND($F547&gt;L$10,$E547&gt;0),$D547/$E547,IF(L$10=$F547,$D547-SUM($G547:K547),0))</f>
        <v>0</v>
      </c>
      <c r="M547" s="10">
        <f>IF(AND($F547&gt;M$10,$E547&gt;0),$D547/$E547,IF(M$10=$F547,$D547-SUM($G547:L547),0))</f>
        <v>0</v>
      </c>
      <c r="N547" s="2"/>
      <c r="O547" s="10">
        <f>I547*PRODUCT($O$17:O$17)</f>
        <v>0</v>
      </c>
      <c r="P547" s="10">
        <f>J547*PRODUCT($O$17:P$17)</f>
        <v>0</v>
      </c>
      <c r="Q547" s="10">
        <f>K547*PRODUCT($O$17:Q$17)</f>
        <v>0</v>
      </c>
      <c r="R547" s="10">
        <f>L547*PRODUCT($O$17:R$17)</f>
        <v>0</v>
      </c>
      <c r="S547" s="10">
        <f>M547*PRODUCT($O$17:S$17)</f>
        <v>0</v>
      </c>
      <c r="T547" s="2"/>
      <c r="U547" s="10">
        <f t="shared" si="52"/>
        <v>44818.215164643574</v>
      </c>
      <c r="V547" s="10">
        <f t="shared" si="54"/>
        <v>45221.57910112536</v>
      </c>
      <c r="W547" s="10">
        <f t="shared" si="54"/>
        <v>45628.573313035486</v>
      </c>
      <c r="X547" s="10">
        <f t="shared" si="54"/>
        <v>46039.230472852803</v>
      </c>
      <c r="Y547" s="10">
        <f t="shared" si="54"/>
        <v>46453.583547108472</v>
      </c>
    </row>
    <row r="548" spans="1:25" s="5" customFormat="1" x14ac:dyDescent="0.2">
      <c r="A548" s="2"/>
      <c r="B548" s="29">
        <f>'3) Input geactiveerde inflatie'!B535</f>
        <v>523</v>
      </c>
      <c r="C548" s="29">
        <f>'3) Input geactiveerde inflatie'!D535</f>
        <v>11052372.795850009</v>
      </c>
      <c r="D548" s="10">
        <f t="shared" si="53"/>
        <v>5526186.3979250044</v>
      </c>
      <c r="E548" s="39">
        <f>'3) Input geactiveerde inflatie'!E535</f>
        <v>41.5</v>
      </c>
      <c r="F548" s="51">
        <f>'3) Input geactiveerde inflatie'!F535</f>
        <v>2063</v>
      </c>
      <c r="G548" s="2"/>
      <c r="H548" s="53"/>
      <c r="I548" s="10">
        <f>IF(AND($F548&gt;I$10,$E548&gt;0),$D548/$E548,IF(I$10=$F548,$D548-SUM($G548:G548),0))</f>
        <v>133161.11802228927</v>
      </c>
      <c r="J548" s="10">
        <f>IF(AND($F548&gt;J$10,$E548&gt;0),$D548/$E548,IF(J$10=$F548,$D548-SUM($G548:I548),0))</f>
        <v>133161.11802228927</v>
      </c>
      <c r="K548" s="10">
        <f>IF(AND($F548&gt;K$10,$E548&gt;0),$D548/$E548,IF(K$10=$F548,$D548-SUM($G548:J548),0))</f>
        <v>133161.11802228927</v>
      </c>
      <c r="L548" s="10">
        <f>IF(AND($F548&gt;L$10,$E548&gt;0),$D548/$E548,IF(L$10=$F548,$D548-SUM($G548:K548),0))</f>
        <v>133161.11802228927</v>
      </c>
      <c r="M548" s="10">
        <f>IF(AND($F548&gt;M$10,$E548&gt;0),$D548/$E548,IF(M$10=$F548,$D548-SUM($G548:L548),0))</f>
        <v>133161.11802228927</v>
      </c>
      <c r="N548" s="2"/>
      <c r="O548" s="10">
        <f>I548*PRODUCT($O$17:O$17)</f>
        <v>134359.56808448987</v>
      </c>
      <c r="P548" s="10">
        <f>J548*PRODUCT($O$17:P$17)</f>
        <v>135568.80419725025</v>
      </c>
      <c r="Q548" s="10">
        <f>K548*PRODUCT($O$17:Q$17)</f>
        <v>136788.9234350255</v>
      </c>
      <c r="R548" s="10">
        <f>L548*PRODUCT($O$17:R$17)</f>
        <v>138020.02374594071</v>
      </c>
      <c r="S548" s="10">
        <f>M548*PRODUCT($O$17:S$17)</f>
        <v>139262.20395965414</v>
      </c>
      <c r="T548" s="2"/>
      <c r="U548" s="10">
        <f t="shared" si="52"/>
        <v>5441562.5074218391</v>
      </c>
      <c r="V548" s="10">
        <f t="shared" si="54"/>
        <v>5354967.7657913854</v>
      </c>
      <c r="W548" s="10">
        <f t="shared" si="54"/>
        <v>5266373.5522484817</v>
      </c>
      <c r="X548" s="10">
        <f t="shared" si="54"/>
        <v>5175750.8904727763</v>
      </c>
      <c r="Y548" s="10">
        <f t="shared" si="54"/>
        <v>5083070.4445273764</v>
      </c>
    </row>
    <row r="549" spans="1:25" s="5" customFormat="1" x14ac:dyDescent="0.2">
      <c r="A549" s="2"/>
      <c r="B549" s="29">
        <f>'3) Input geactiveerde inflatie'!B536</f>
        <v>524</v>
      </c>
      <c r="C549" s="29">
        <f>'3) Input geactiveerde inflatie'!D536</f>
        <v>4894872.320776552</v>
      </c>
      <c r="D549" s="10">
        <f t="shared" si="53"/>
        <v>2447436.160388276</v>
      </c>
      <c r="E549" s="39">
        <f>'3) Input geactiveerde inflatie'!E536</f>
        <v>31.5</v>
      </c>
      <c r="F549" s="51">
        <f>'3) Input geactiveerde inflatie'!F536</f>
        <v>2053</v>
      </c>
      <c r="G549" s="2"/>
      <c r="H549" s="53"/>
      <c r="I549" s="10">
        <f>IF(AND($F549&gt;I$10,$E549&gt;0),$D549/$E549,IF(I$10=$F549,$D549-SUM($G549:G549),0))</f>
        <v>77696.386044072249</v>
      </c>
      <c r="J549" s="10">
        <f>IF(AND($F549&gt;J$10,$E549&gt;0),$D549/$E549,IF(J$10=$F549,$D549-SUM($G549:I549),0))</f>
        <v>77696.386044072249</v>
      </c>
      <c r="K549" s="10">
        <f>IF(AND($F549&gt;K$10,$E549&gt;0),$D549/$E549,IF(K$10=$F549,$D549-SUM($G549:J549),0))</f>
        <v>77696.386044072249</v>
      </c>
      <c r="L549" s="10">
        <f>IF(AND($F549&gt;L$10,$E549&gt;0),$D549/$E549,IF(L$10=$F549,$D549-SUM($G549:K549),0))</f>
        <v>77696.386044072249</v>
      </c>
      <c r="M549" s="10">
        <f>IF(AND($F549&gt;M$10,$E549&gt;0),$D549/$E549,IF(M$10=$F549,$D549-SUM($G549:L549),0))</f>
        <v>77696.386044072249</v>
      </c>
      <c r="N549" s="2"/>
      <c r="O549" s="10">
        <f>I549*PRODUCT($O$17:O$17)</f>
        <v>78395.653518468898</v>
      </c>
      <c r="P549" s="10">
        <f>J549*PRODUCT($O$17:P$17)</f>
        <v>79101.214400135097</v>
      </c>
      <c r="Q549" s="10">
        <f>K549*PRODUCT($O$17:Q$17)</f>
        <v>79813.1253297363</v>
      </c>
      <c r="R549" s="10">
        <f>L549*PRODUCT($O$17:R$17)</f>
        <v>80531.443457703921</v>
      </c>
      <c r="S549" s="10">
        <f>M549*PRODUCT($O$17:S$17)</f>
        <v>81256.226448823247</v>
      </c>
      <c r="T549" s="2"/>
      <c r="U549" s="10">
        <f t="shared" si="52"/>
        <v>2391067.4323133011</v>
      </c>
      <c r="V549" s="10">
        <f t="shared" si="54"/>
        <v>2333485.8248039857</v>
      </c>
      <c r="W549" s="10">
        <f t="shared" si="54"/>
        <v>2274674.0718974853</v>
      </c>
      <c r="X549" s="10">
        <f t="shared" si="54"/>
        <v>2214614.6950868582</v>
      </c>
      <c r="Y549" s="10">
        <f t="shared" si="54"/>
        <v>2153290.0008938164</v>
      </c>
    </row>
    <row r="550" spans="1:25" s="5" customFormat="1" x14ac:dyDescent="0.2">
      <c r="A550" s="2"/>
      <c r="B550" s="29">
        <f>'3) Input geactiveerde inflatie'!B537</f>
        <v>525</v>
      </c>
      <c r="C550" s="29">
        <f>'3) Input geactiveerde inflatie'!D537</f>
        <v>33197.6398245499</v>
      </c>
      <c r="D550" s="10">
        <f t="shared" si="53"/>
        <v>16598.81991227495</v>
      </c>
      <c r="E550" s="39">
        <f>'3) Input geactiveerde inflatie'!E537</f>
        <v>21.5</v>
      </c>
      <c r="F550" s="51">
        <f>'3) Input geactiveerde inflatie'!F537</f>
        <v>2043</v>
      </c>
      <c r="G550" s="2"/>
      <c r="H550" s="53"/>
      <c r="I550" s="10">
        <f>IF(AND($F550&gt;I$10,$E550&gt;0),$D550/$E550,IF(I$10=$F550,$D550-SUM($G550:G550),0))</f>
        <v>772.0381354546488</v>
      </c>
      <c r="J550" s="10">
        <f>IF(AND($F550&gt;J$10,$E550&gt;0),$D550/$E550,IF(J$10=$F550,$D550-SUM($G550:I550),0))</f>
        <v>772.0381354546488</v>
      </c>
      <c r="K550" s="10">
        <f>IF(AND($F550&gt;K$10,$E550&gt;0),$D550/$E550,IF(K$10=$F550,$D550-SUM($G550:J550),0))</f>
        <v>772.0381354546488</v>
      </c>
      <c r="L550" s="10">
        <f>IF(AND($F550&gt;L$10,$E550&gt;0),$D550/$E550,IF(L$10=$F550,$D550-SUM($G550:K550),0))</f>
        <v>772.0381354546488</v>
      </c>
      <c r="M550" s="10">
        <f>IF(AND($F550&gt;M$10,$E550&gt;0),$D550/$E550,IF(M$10=$F550,$D550-SUM($G550:L550),0))</f>
        <v>772.0381354546488</v>
      </c>
      <c r="N550" s="2"/>
      <c r="O550" s="10">
        <f>I550*PRODUCT($O$17:O$17)</f>
        <v>778.98647867374052</v>
      </c>
      <c r="P550" s="10">
        <f>J550*PRODUCT($O$17:P$17)</f>
        <v>785.99735698180416</v>
      </c>
      <c r="Q550" s="10">
        <f>K550*PRODUCT($O$17:Q$17)</f>
        <v>793.07133319464026</v>
      </c>
      <c r="R550" s="10">
        <f>L550*PRODUCT($O$17:R$17)</f>
        <v>800.20897519339189</v>
      </c>
      <c r="S550" s="10">
        <f>M550*PRODUCT($O$17:S$17)</f>
        <v>807.41085597013239</v>
      </c>
      <c r="T550" s="2"/>
      <c r="U550" s="10">
        <f t="shared" si="52"/>
        <v>15969.222812811682</v>
      </c>
      <c r="V550" s="10">
        <f t="shared" si="54"/>
        <v>15326.948461145181</v>
      </c>
      <c r="W550" s="10">
        <f t="shared" si="54"/>
        <v>14671.819664100845</v>
      </c>
      <c r="X550" s="10">
        <f t="shared" si="54"/>
        <v>14003.657065884359</v>
      </c>
      <c r="Y550" s="10">
        <f t="shared" si="54"/>
        <v>13322.279123507184</v>
      </c>
    </row>
    <row r="551" spans="1:25" s="5" customFormat="1" x14ac:dyDescent="0.2">
      <c r="A551" s="2"/>
      <c r="B551" s="29">
        <f>'3) Input geactiveerde inflatie'!B538</f>
        <v>526</v>
      </c>
      <c r="C551" s="29">
        <f>'3) Input geactiveerde inflatie'!D538</f>
        <v>206234.40483446</v>
      </c>
      <c r="D551" s="10">
        <f t="shared" si="53"/>
        <v>103117.20241723</v>
      </c>
      <c r="E551" s="39">
        <f>'3) Input geactiveerde inflatie'!E538</f>
        <v>16.5</v>
      </c>
      <c r="F551" s="51">
        <f>'3) Input geactiveerde inflatie'!F538</f>
        <v>2038</v>
      </c>
      <c r="G551" s="2"/>
      <c r="H551" s="53"/>
      <c r="I551" s="10">
        <f>IF(AND($F551&gt;I$10,$E551&gt;0),$D551/$E551,IF(I$10=$F551,$D551-SUM($G551:G551),0))</f>
        <v>6249.5274192260604</v>
      </c>
      <c r="J551" s="10">
        <f>IF(AND($F551&gt;J$10,$E551&gt;0),$D551/$E551,IF(J$10=$F551,$D551-SUM($G551:I551),0))</f>
        <v>6249.5274192260604</v>
      </c>
      <c r="K551" s="10">
        <f>IF(AND($F551&gt;K$10,$E551&gt;0),$D551/$E551,IF(K$10=$F551,$D551-SUM($G551:J551),0))</f>
        <v>6249.5274192260604</v>
      </c>
      <c r="L551" s="10">
        <f>IF(AND($F551&gt;L$10,$E551&gt;0),$D551/$E551,IF(L$10=$F551,$D551-SUM($G551:K551),0))</f>
        <v>6249.5274192260604</v>
      </c>
      <c r="M551" s="10">
        <f>IF(AND($F551&gt;M$10,$E551&gt;0),$D551/$E551,IF(M$10=$F551,$D551-SUM($G551:L551),0))</f>
        <v>6249.5274192260604</v>
      </c>
      <c r="N551" s="2"/>
      <c r="O551" s="10">
        <f>I551*PRODUCT($O$17:O$17)</f>
        <v>6305.7731659990941</v>
      </c>
      <c r="P551" s="10">
        <f>J551*PRODUCT($O$17:P$17)</f>
        <v>6362.5251244930851</v>
      </c>
      <c r="Q551" s="10">
        <f>K551*PRODUCT($O$17:Q$17)</f>
        <v>6419.7878506135221</v>
      </c>
      <c r="R551" s="10">
        <f>L551*PRODUCT($O$17:R$17)</f>
        <v>6477.5659412690429</v>
      </c>
      <c r="S551" s="10">
        <f>M551*PRODUCT($O$17:S$17)</f>
        <v>6535.8640347404635</v>
      </c>
      <c r="T551" s="2"/>
      <c r="U551" s="10">
        <f t="shared" si="52"/>
        <v>97739.484072985957</v>
      </c>
      <c r="V551" s="10">
        <f t="shared" si="54"/>
        <v>92256.614305149735</v>
      </c>
      <c r="W551" s="10">
        <f t="shared" si="54"/>
        <v>86667.135983282555</v>
      </c>
      <c r="X551" s="10">
        <f t="shared" si="54"/>
        <v>80969.574265863048</v>
      </c>
      <c r="Y551" s="10">
        <f t="shared" si="54"/>
        <v>75162.436399515354</v>
      </c>
    </row>
    <row r="552" spans="1:25" s="5" customFormat="1" x14ac:dyDescent="0.2">
      <c r="A552" s="2"/>
      <c r="B552" s="29">
        <f>'3) Input geactiveerde inflatie'!B539</f>
        <v>527</v>
      </c>
      <c r="C552" s="29">
        <f>'3) Input geactiveerde inflatie'!D539</f>
        <v>62298.836558259616</v>
      </c>
      <c r="D552" s="10">
        <f t="shared" si="53"/>
        <v>31149.418279129808</v>
      </c>
      <c r="E552" s="39">
        <f>'3) Input geactiveerde inflatie'!E539</f>
        <v>11.5</v>
      </c>
      <c r="F552" s="51">
        <f>'3) Input geactiveerde inflatie'!F539</f>
        <v>2033</v>
      </c>
      <c r="G552" s="2"/>
      <c r="H552" s="53"/>
      <c r="I552" s="10">
        <f>IF(AND($F552&gt;I$10,$E552&gt;0),$D552/$E552,IF(I$10=$F552,$D552-SUM($G552:G552),0))</f>
        <v>2708.6450677504181</v>
      </c>
      <c r="J552" s="10">
        <f>IF(AND($F552&gt;J$10,$E552&gt;0),$D552/$E552,IF(J$10=$F552,$D552-SUM($G552:I552),0))</f>
        <v>2708.6450677504181</v>
      </c>
      <c r="K552" s="10">
        <f>IF(AND($F552&gt;K$10,$E552&gt;0),$D552/$E552,IF(K$10=$F552,$D552-SUM($G552:J552),0))</f>
        <v>2708.6450677504181</v>
      </c>
      <c r="L552" s="10">
        <f>IF(AND($F552&gt;L$10,$E552&gt;0),$D552/$E552,IF(L$10=$F552,$D552-SUM($G552:K552),0))</f>
        <v>2708.6450677504181</v>
      </c>
      <c r="M552" s="10">
        <f>IF(AND($F552&gt;M$10,$E552&gt;0),$D552/$E552,IF(M$10=$F552,$D552-SUM($G552:L552),0))</f>
        <v>2708.6450677504181</v>
      </c>
      <c r="N552" s="2"/>
      <c r="O552" s="10">
        <f>I552*PRODUCT($O$17:O$17)</f>
        <v>2733.0228733601716</v>
      </c>
      <c r="P552" s="10">
        <f>J552*PRODUCT($O$17:P$17)</f>
        <v>2757.6200792204127</v>
      </c>
      <c r="Q552" s="10">
        <f>K552*PRODUCT($O$17:Q$17)</f>
        <v>2782.4386599333961</v>
      </c>
      <c r="R552" s="10">
        <f>L552*PRODUCT($O$17:R$17)</f>
        <v>2807.4806078727961</v>
      </c>
      <c r="S552" s="10">
        <f>M552*PRODUCT($O$17:S$17)</f>
        <v>2832.7479333436513</v>
      </c>
      <c r="T552" s="2"/>
      <c r="U552" s="10">
        <f t="shared" si="52"/>
        <v>28696.740170281802</v>
      </c>
      <c r="V552" s="10">
        <f t="shared" si="54"/>
        <v>26197.390752593921</v>
      </c>
      <c r="W552" s="10">
        <f t="shared" si="54"/>
        <v>23650.728609433867</v>
      </c>
      <c r="X552" s="10">
        <f t="shared" si="54"/>
        <v>21056.104559045973</v>
      </c>
      <c r="Y552" s="10">
        <f t="shared" si="54"/>
        <v>18412.861566733736</v>
      </c>
    </row>
    <row r="553" spans="1:25" s="5" customFormat="1" x14ac:dyDescent="0.2">
      <c r="A553" s="2"/>
      <c r="B553" s="29">
        <f>'3) Input geactiveerde inflatie'!B540</f>
        <v>528</v>
      </c>
      <c r="C553" s="29">
        <f>'3) Input geactiveerde inflatie'!D540</f>
        <v>5220.5857682367787</v>
      </c>
      <c r="D553" s="10">
        <f t="shared" si="53"/>
        <v>2610.2928841183893</v>
      </c>
      <c r="E553" s="39">
        <f>'3) Input geactiveerde inflatie'!E540</f>
        <v>1.5</v>
      </c>
      <c r="F553" s="51">
        <f>'3) Input geactiveerde inflatie'!F540</f>
        <v>2023</v>
      </c>
      <c r="G553" s="2"/>
      <c r="H553" s="53"/>
      <c r="I553" s="10">
        <f>IF(AND($F553&gt;I$10,$E553&gt;0),$D553/$E553,IF(I$10=$F553,$D553-SUM($G553:G553),0))</f>
        <v>1740.1952560789261</v>
      </c>
      <c r="J553" s="10">
        <f>IF(AND($F553&gt;J$10,$E553&gt;0),$D553/$E553,IF(J$10=$F553,$D553-SUM($G553:I553),0))</f>
        <v>870.09762803946319</v>
      </c>
      <c r="K553" s="10">
        <f>IF(AND($F553&gt;K$10,$E553&gt;0),$D553/$E553,IF(K$10=$F553,$D553-SUM($G553:J553),0))</f>
        <v>0</v>
      </c>
      <c r="L553" s="10">
        <f>IF(AND($F553&gt;L$10,$E553&gt;0),$D553/$E553,IF(L$10=$F553,$D553-SUM($G553:K553),0))</f>
        <v>0</v>
      </c>
      <c r="M553" s="10">
        <f>IF(AND($F553&gt;M$10,$E553&gt;0),$D553/$E553,IF(M$10=$F553,$D553-SUM($G553:L553),0))</f>
        <v>0</v>
      </c>
      <c r="N553" s="2"/>
      <c r="O553" s="10">
        <f>I553*PRODUCT($O$17:O$17)</f>
        <v>1755.8570133836363</v>
      </c>
      <c r="P553" s="10">
        <f>J553*PRODUCT($O$17:P$17)</f>
        <v>885.82986325204456</v>
      </c>
      <c r="Q553" s="10">
        <f>K553*PRODUCT($O$17:Q$17)</f>
        <v>0</v>
      </c>
      <c r="R553" s="10">
        <f>L553*PRODUCT($O$17:R$17)</f>
        <v>0</v>
      </c>
      <c r="S553" s="10">
        <f>M553*PRODUCT($O$17:S$17)</f>
        <v>0</v>
      </c>
      <c r="T553" s="2"/>
      <c r="U553" s="10">
        <f t="shared" si="52"/>
        <v>877.92850669181848</v>
      </c>
      <c r="V553" s="10">
        <f t="shared" si="54"/>
        <v>0</v>
      </c>
      <c r="W553" s="10">
        <f t="shared" si="54"/>
        <v>0</v>
      </c>
      <c r="X553" s="10">
        <f t="shared" si="54"/>
        <v>0</v>
      </c>
      <c r="Y553" s="10">
        <f t="shared" si="54"/>
        <v>0</v>
      </c>
    </row>
    <row r="554" spans="1:25" s="5" customFormat="1" x14ac:dyDescent="0.2">
      <c r="A554" s="2"/>
      <c r="B554" s="29">
        <f>'3) Input geactiveerde inflatie'!B541</f>
        <v>529</v>
      </c>
      <c r="C554" s="29">
        <f>'3) Input geactiveerde inflatie'!D541</f>
        <v>5.4519872553646545E-10</v>
      </c>
      <c r="D554" s="10">
        <f t="shared" si="53"/>
        <v>2.7259936276823272E-10</v>
      </c>
      <c r="E554" s="39">
        <f>'3) Input geactiveerde inflatie'!E541</f>
        <v>0</v>
      </c>
      <c r="F554" s="51">
        <f>'3) Input geactiveerde inflatie'!F541</f>
        <v>2018</v>
      </c>
      <c r="G554" s="2"/>
      <c r="H554" s="53"/>
      <c r="I554" s="10">
        <f>IF(AND($F554&gt;I$10,$E554&gt;0),$D554/$E554,IF(I$10=$F554,$D554-SUM($G554:G554),0))</f>
        <v>0</v>
      </c>
      <c r="J554" s="10">
        <f>IF(AND($F554&gt;J$10,$E554&gt;0),$D554/$E554,IF(J$10=$F554,$D554-SUM($G554:I554),0))</f>
        <v>0</v>
      </c>
      <c r="K554" s="10">
        <f>IF(AND($F554&gt;K$10,$E554&gt;0),$D554/$E554,IF(K$10=$F554,$D554-SUM($G554:J554),0))</f>
        <v>0</v>
      </c>
      <c r="L554" s="10">
        <f>IF(AND($F554&gt;L$10,$E554&gt;0),$D554/$E554,IF(L$10=$F554,$D554-SUM($G554:K554),0))</f>
        <v>0</v>
      </c>
      <c r="M554" s="10">
        <f>IF(AND($F554&gt;M$10,$E554&gt;0),$D554/$E554,IF(M$10=$F554,$D554-SUM($G554:L554),0))</f>
        <v>0</v>
      </c>
      <c r="N554" s="2"/>
      <c r="O554" s="10">
        <f>I554*PRODUCT($O$17:O$17)</f>
        <v>0</v>
      </c>
      <c r="P554" s="10">
        <f>J554*PRODUCT($O$17:P$17)</f>
        <v>0</v>
      </c>
      <c r="Q554" s="10">
        <f>K554*PRODUCT($O$17:Q$17)</f>
        <v>0</v>
      </c>
      <c r="R554" s="10">
        <f>L554*PRODUCT($O$17:R$17)</f>
        <v>0</v>
      </c>
      <c r="S554" s="10">
        <f>M554*PRODUCT($O$17:S$17)</f>
        <v>0</v>
      </c>
      <c r="T554" s="2"/>
      <c r="U554" s="10">
        <f t="shared" si="52"/>
        <v>2.7505275703314679E-10</v>
      </c>
      <c r="V554" s="10">
        <f t="shared" si="54"/>
        <v>2.7752823184644507E-10</v>
      </c>
      <c r="W554" s="10">
        <f t="shared" si="54"/>
        <v>2.8002598593306306E-10</v>
      </c>
      <c r="X554" s="10">
        <f t="shared" si="54"/>
        <v>2.8254621980646061E-10</v>
      </c>
      <c r="Y554" s="10">
        <f t="shared" si="54"/>
        <v>2.8508913578471871E-10</v>
      </c>
    </row>
    <row r="555" spans="1:25" s="5" customFormat="1" x14ac:dyDescent="0.2">
      <c r="A555" s="2"/>
      <c r="B555" s="29">
        <f>'3) Input geactiveerde inflatie'!B542</f>
        <v>530</v>
      </c>
      <c r="C555" s="29">
        <f>'3) Input geactiveerde inflatie'!D542</f>
        <v>43422.465438939573</v>
      </c>
      <c r="D555" s="10">
        <f t="shared" si="53"/>
        <v>21711.232719469786</v>
      </c>
      <c r="E555" s="39">
        <f>'3) Input geactiveerde inflatie'!E542</f>
        <v>0</v>
      </c>
      <c r="F555" s="51">
        <f>'3) Input geactiveerde inflatie'!F542</f>
        <v>2013</v>
      </c>
      <c r="G555" s="2"/>
      <c r="H555" s="53"/>
      <c r="I555" s="10">
        <f>IF(AND($F555&gt;I$10,$E555&gt;0),$D555/$E555,IF(I$10=$F555,$D555-SUM($G555:G555),0))</f>
        <v>0</v>
      </c>
      <c r="J555" s="10">
        <f>IF(AND($F555&gt;J$10,$E555&gt;0),$D555/$E555,IF(J$10=$F555,$D555-SUM($G555:I555),0))</f>
        <v>0</v>
      </c>
      <c r="K555" s="10">
        <f>IF(AND($F555&gt;K$10,$E555&gt;0),$D555/$E555,IF(K$10=$F555,$D555-SUM($G555:J555),0))</f>
        <v>0</v>
      </c>
      <c r="L555" s="10">
        <f>IF(AND($F555&gt;L$10,$E555&gt;0),$D555/$E555,IF(L$10=$F555,$D555-SUM($G555:K555),0))</f>
        <v>0</v>
      </c>
      <c r="M555" s="10">
        <f>IF(AND($F555&gt;M$10,$E555&gt;0),$D555/$E555,IF(M$10=$F555,$D555-SUM($G555:L555),0))</f>
        <v>0</v>
      </c>
      <c r="N555" s="2"/>
      <c r="O555" s="10">
        <f>I555*PRODUCT($O$17:O$17)</f>
        <v>0</v>
      </c>
      <c r="P555" s="10">
        <f>J555*PRODUCT($O$17:P$17)</f>
        <v>0</v>
      </c>
      <c r="Q555" s="10">
        <f>K555*PRODUCT($O$17:Q$17)</f>
        <v>0</v>
      </c>
      <c r="R555" s="10">
        <f>L555*PRODUCT($O$17:R$17)</f>
        <v>0</v>
      </c>
      <c r="S555" s="10">
        <f>M555*PRODUCT($O$17:S$17)</f>
        <v>0</v>
      </c>
      <c r="T555" s="2"/>
      <c r="U555" s="10">
        <f t="shared" si="52"/>
        <v>21906.633813945013</v>
      </c>
      <c r="V555" s="10">
        <f t="shared" ref="V555:Y570" si="55">U555*P$17-P555</f>
        <v>22103.793518270515</v>
      </c>
      <c r="W555" s="10">
        <f t="shared" si="55"/>
        <v>22302.727659934946</v>
      </c>
      <c r="X555" s="10">
        <f t="shared" si="55"/>
        <v>22503.452208874358</v>
      </c>
      <c r="Y555" s="10">
        <f t="shared" si="55"/>
        <v>22705.983278754225</v>
      </c>
    </row>
    <row r="556" spans="1:25" s="5" customFormat="1" x14ac:dyDescent="0.2">
      <c r="A556" s="2"/>
      <c r="B556" s="29">
        <f>'3) Input geactiveerde inflatie'!B543</f>
        <v>531</v>
      </c>
      <c r="C556" s="29">
        <f>'3) Input geactiveerde inflatie'!D543</f>
        <v>8997097.5703891516</v>
      </c>
      <c r="D556" s="10">
        <f t="shared" si="53"/>
        <v>4498548.7851945758</v>
      </c>
      <c r="E556" s="39">
        <f>'3) Input geactiveerde inflatie'!E543</f>
        <v>42.5</v>
      </c>
      <c r="F556" s="51">
        <f>'3) Input geactiveerde inflatie'!F543</f>
        <v>2064</v>
      </c>
      <c r="G556" s="2"/>
      <c r="H556" s="53"/>
      <c r="I556" s="10">
        <f>IF(AND($F556&gt;I$10,$E556&gt;0),$D556/$E556,IF(I$10=$F556,$D556-SUM($G556:G556),0))</f>
        <v>105848.20671046061</v>
      </c>
      <c r="J556" s="10">
        <f>IF(AND($F556&gt;J$10,$E556&gt;0),$D556/$E556,IF(J$10=$F556,$D556-SUM($G556:I556),0))</f>
        <v>105848.20671046061</v>
      </c>
      <c r="K556" s="10">
        <f>IF(AND($F556&gt;K$10,$E556&gt;0),$D556/$E556,IF(K$10=$F556,$D556-SUM($G556:J556),0))</f>
        <v>105848.20671046061</v>
      </c>
      <c r="L556" s="10">
        <f>IF(AND($F556&gt;L$10,$E556&gt;0),$D556/$E556,IF(L$10=$F556,$D556-SUM($G556:K556),0))</f>
        <v>105848.20671046061</v>
      </c>
      <c r="M556" s="10">
        <f>IF(AND($F556&gt;M$10,$E556&gt;0),$D556/$E556,IF(M$10=$F556,$D556-SUM($G556:L556),0))</f>
        <v>105848.20671046061</v>
      </c>
      <c r="N556" s="2"/>
      <c r="O556" s="10">
        <f>I556*PRODUCT($O$17:O$17)</f>
        <v>106800.84057085475</v>
      </c>
      <c r="P556" s="10">
        <f>J556*PRODUCT($O$17:P$17)</f>
        <v>107762.04813599243</v>
      </c>
      <c r="Q556" s="10">
        <f>K556*PRODUCT($O$17:Q$17)</f>
        <v>108731.90656921634</v>
      </c>
      <c r="R556" s="10">
        <f>L556*PRODUCT($O$17:R$17)</f>
        <v>109710.49372833926</v>
      </c>
      <c r="S556" s="10">
        <f>M556*PRODUCT($O$17:S$17)</f>
        <v>110697.88817189432</v>
      </c>
      <c r="T556" s="2"/>
      <c r="U556" s="10">
        <f t="shared" si="52"/>
        <v>4432234.8836904718</v>
      </c>
      <c r="V556" s="10">
        <f t="shared" si="55"/>
        <v>4364362.9495076938</v>
      </c>
      <c r="W556" s="10">
        <f t="shared" si="55"/>
        <v>4294910.309484046</v>
      </c>
      <c r="X556" s="10">
        <f t="shared" si="55"/>
        <v>4223854.0085410625</v>
      </c>
      <c r="Y556" s="10">
        <f t="shared" si="55"/>
        <v>4151170.8064460373</v>
      </c>
    </row>
    <row r="557" spans="1:25" s="5" customFormat="1" x14ac:dyDescent="0.2">
      <c r="A557" s="2"/>
      <c r="B557" s="29">
        <f>'3) Input geactiveerde inflatie'!B544</f>
        <v>532</v>
      </c>
      <c r="C557" s="29">
        <f>'3) Input geactiveerde inflatie'!D544</f>
        <v>2632142.0330309235</v>
      </c>
      <c r="D557" s="10">
        <f t="shared" si="53"/>
        <v>1316071.0165154617</v>
      </c>
      <c r="E557" s="39">
        <f>'3) Input geactiveerde inflatie'!E544</f>
        <v>32.5</v>
      </c>
      <c r="F557" s="51">
        <f>'3) Input geactiveerde inflatie'!F544</f>
        <v>2054</v>
      </c>
      <c r="G557" s="2"/>
      <c r="H557" s="53"/>
      <c r="I557" s="10">
        <f>IF(AND($F557&gt;I$10,$E557&gt;0),$D557/$E557,IF(I$10=$F557,$D557-SUM($G557:G557),0))</f>
        <v>40494.492815860358</v>
      </c>
      <c r="J557" s="10">
        <f>IF(AND($F557&gt;J$10,$E557&gt;0),$D557/$E557,IF(J$10=$F557,$D557-SUM($G557:I557),0))</f>
        <v>40494.492815860358</v>
      </c>
      <c r="K557" s="10">
        <f>IF(AND($F557&gt;K$10,$E557&gt;0),$D557/$E557,IF(K$10=$F557,$D557-SUM($G557:J557),0))</f>
        <v>40494.492815860358</v>
      </c>
      <c r="L557" s="10">
        <f>IF(AND($F557&gt;L$10,$E557&gt;0),$D557/$E557,IF(L$10=$F557,$D557-SUM($G557:K557),0))</f>
        <v>40494.492815860358</v>
      </c>
      <c r="M557" s="10">
        <f>IF(AND($F557&gt;M$10,$E557&gt;0),$D557/$E557,IF(M$10=$F557,$D557-SUM($G557:L557),0))</f>
        <v>40494.492815860358</v>
      </c>
      <c r="N557" s="2"/>
      <c r="O557" s="10">
        <f>I557*PRODUCT($O$17:O$17)</f>
        <v>40858.943251203098</v>
      </c>
      <c r="P557" s="10">
        <f>J557*PRODUCT($O$17:P$17)</f>
        <v>41226.673740463921</v>
      </c>
      <c r="Q557" s="10">
        <f>K557*PRODUCT($O$17:Q$17)</f>
        <v>41597.713804128085</v>
      </c>
      <c r="R557" s="10">
        <f>L557*PRODUCT($O$17:R$17)</f>
        <v>41972.093228365236</v>
      </c>
      <c r="S557" s="10">
        <f>M557*PRODUCT($O$17:S$17)</f>
        <v>42349.842067420519</v>
      </c>
      <c r="T557" s="2"/>
      <c r="U557" s="10">
        <f t="shared" si="52"/>
        <v>1287056.7124128977</v>
      </c>
      <c r="V557" s="10">
        <f t="shared" si="55"/>
        <v>1257413.5490841495</v>
      </c>
      <c r="W557" s="10">
        <f t="shared" si="55"/>
        <v>1227132.5572217787</v>
      </c>
      <c r="X557" s="10">
        <f t="shared" si="55"/>
        <v>1196204.6570084093</v>
      </c>
      <c r="Y557" s="10">
        <f t="shared" si="55"/>
        <v>1164620.6568540644</v>
      </c>
    </row>
    <row r="558" spans="1:25" s="5" customFormat="1" x14ac:dyDescent="0.2">
      <c r="A558" s="2"/>
      <c r="B558" s="29">
        <f>'3) Input geactiveerde inflatie'!B545</f>
        <v>533</v>
      </c>
      <c r="C558" s="29">
        <f>'3) Input geactiveerde inflatie'!D545</f>
        <v>5021.4780811453602</v>
      </c>
      <c r="D558" s="10">
        <f t="shared" si="53"/>
        <v>2510.7390405726801</v>
      </c>
      <c r="E558" s="39">
        <f>'3) Input geactiveerde inflatie'!E545</f>
        <v>22.5</v>
      </c>
      <c r="F558" s="51">
        <f>'3) Input geactiveerde inflatie'!F545</f>
        <v>2044</v>
      </c>
      <c r="G558" s="2"/>
      <c r="H558" s="53"/>
      <c r="I558" s="10">
        <f>IF(AND($F558&gt;I$10,$E558&gt;0),$D558/$E558,IF(I$10=$F558,$D558-SUM($G558:G558),0))</f>
        <v>111.58840180323023</v>
      </c>
      <c r="J558" s="10">
        <f>IF(AND($F558&gt;J$10,$E558&gt;0),$D558/$E558,IF(J$10=$F558,$D558-SUM($G558:I558),0))</f>
        <v>111.58840180323023</v>
      </c>
      <c r="K558" s="10">
        <f>IF(AND($F558&gt;K$10,$E558&gt;0),$D558/$E558,IF(K$10=$F558,$D558-SUM($G558:J558),0))</f>
        <v>111.58840180323023</v>
      </c>
      <c r="L558" s="10">
        <f>IF(AND($F558&gt;L$10,$E558&gt;0),$D558/$E558,IF(L$10=$F558,$D558-SUM($G558:K558),0))</f>
        <v>111.58840180323023</v>
      </c>
      <c r="M558" s="10">
        <f>IF(AND($F558&gt;M$10,$E558&gt;0),$D558/$E558,IF(M$10=$F558,$D558-SUM($G558:L558),0))</f>
        <v>111.58840180323023</v>
      </c>
      <c r="N558" s="2"/>
      <c r="O558" s="10">
        <f>I558*PRODUCT($O$17:O$17)</f>
        <v>112.59269741945928</v>
      </c>
      <c r="P558" s="10">
        <f>J558*PRODUCT($O$17:P$17)</f>
        <v>113.60603169623441</v>
      </c>
      <c r="Q558" s="10">
        <f>K558*PRODUCT($O$17:Q$17)</f>
        <v>114.6284859815005</v>
      </c>
      <c r="R558" s="10">
        <f>L558*PRODUCT($O$17:R$17)</f>
        <v>115.66014235533399</v>
      </c>
      <c r="S558" s="10">
        <f>M558*PRODUCT($O$17:S$17)</f>
        <v>116.70108363653199</v>
      </c>
      <c r="T558" s="2"/>
      <c r="U558" s="10">
        <f t="shared" si="52"/>
        <v>2420.7429945183744</v>
      </c>
      <c r="V558" s="10">
        <f t="shared" si="55"/>
        <v>2328.9236497728052</v>
      </c>
      <c r="W558" s="10">
        <f t="shared" si="55"/>
        <v>2235.2554766392595</v>
      </c>
      <c r="X558" s="10">
        <f t="shared" si="55"/>
        <v>2139.7126335736789</v>
      </c>
      <c r="Y558" s="10">
        <f t="shared" si="55"/>
        <v>2042.2689636393097</v>
      </c>
    </row>
    <row r="559" spans="1:25" s="5" customFormat="1" x14ac:dyDescent="0.2">
      <c r="A559" s="2"/>
      <c r="B559" s="29">
        <f>'3) Input geactiveerde inflatie'!B546</f>
        <v>534</v>
      </c>
      <c r="C559" s="29">
        <f>'3) Input geactiveerde inflatie'!D546</f>
        <v>245460.14830229012</v>
      </c>
      <c r="D559" s="10">
        <f t="shared" si="53"/>
        <v>122730.07415114506</v>
      </c>
      <c r="E559" s="39">
        <f>'3) Input geactiveerde inflatie'!E546</f>
        <v>17.5</v>
      </c>
      <c r="F559" s="51">
        <f>'3) Input geactiveerde inflatie'!F546</f>
        <v>2039</v>
      </c>
      <c r="G559" s="2"/>
      <c r="H559" s="53"/>
      <c r="I559" s="10">
        <f>IF(AND($F559&gt;I$10,$E559&gt;0),$D559/$E559,IF(I$10=$F559,$D559-SUM($G559:G559),0))</f>
        <v>7013.1470943511467</v>
      </c>
      <c r="J559" s="10">
        <f>IF(AND($F559&gt;J$10,$E559&gt;0),$D559/$E559,IF(J$10=$F559,$D559-SUM($G559:I559),0))</f>
        <v>7013.1470943511467</v>
      </c>
      <c r="K559" s="10">
        <f>IF(AND($F559&gt;K$10,$E559&gt;0),$D559/$E559,IF(K$10=$F559,$D559-SUM($G559:J559),0))</f>
        <v>7013.1470943511467</v>
      </c>
      <c r="L559" s="10">
        <f>IF(AND($F559&gt;L$10,$E559&gt;0),$D559/$E559,IF(L$10=$F559,$D559-SUM($G559:K559),0))</f>
        <v>7013.1470943511467</v>
      </c>
      <c r="M559" s="10">
        <f>IF(AND($F559&gt;M$10,$E559&gt;0),$D559/$E559,IF(M$10=$F559,$D559-SUM($G559:L559),0))</f>
        <v>7013.1470943511467</v>
      </c>
      <c r="N559" s="2"/>
      <c r="O559" s="10">
        <f>I559*PRODUCT($O$17:O$17)</f>
        <v>7076.2654182003062</v>
      </c>
      <c r="P559" s="10">
        <f>J559*PRODUCT($O$17:P$17)</f>
        <v>7139.9518069641081</v>
      </c>
      <c r="Q559" s="10">
        <f>K559*PRODUCT($O$17:Q$17)</f>
        <v>7204.2113732267844</v>
      </c>
      <c r="R559" s="10">
        <f>L559*PRODUCT($O$17:R$17)</f>
        <v>7269.049275585824</v>
      </c>
      <c r="S559" s="10">
        <f>M559*PRODUCT($O$17:S$17)</f>
        <v>7334.4707190660956</v>
      </c>
      <c r="T559" s="2"/>
      <c r="U559" s="10">
        <f t="shared" si="52"/>
        <v>116758.37940030506</v>
      </c>
      <c r="V559" s="10">
        <f t="shared" si="55"/>
        <v>110669.25300794368</v>
      </c>
      <c r="W559" s="10">
        <f t="shared" si="55"/>
        <v>104461.06491178837</v>
      </c>
      <c r="X559" s="10">
        <f t="shared" si="55"/>
        <v>98132.165220408628</v>
      </c>
      <c r="Y559" s="10">
        <f t="shared" si="55"/>
        <v>91680.883988326197</v>
      </c>
    </row>
    <row r="560" spans="1:25" s="5" customFormat="1" x14ac:dyDescent="0.2">
      <c r="A560" s="2"/>
      <c r="B560" s="29">
        <f>'3) Input geactiveerde inflatie'!B547</f>
        <v>535</v>
      </c>
      <c r="C560" s="29">
        <f>'3) Input geactiveerde inflatie'!D547</f>
        <v>23266.181380244903</v>
      </c>
      <c r="D560" s="10">
        <f t="shared" si="53"/>
        <v>11633.090690122452</v>
      </c>
      <c r="E560" s="39">
        <f>'3) Input geactiveerde inflatie'!E547</f>
        <v>12.5</v>
      </c>
      <c r="F560" s="51">
        <f>'3) Input geactiveerde inflatie'!F547</f>
        <v>2034</v>
      </c>
      <c r="G560" s="2"/>
      <c r="H560" s="53"/>
      <c r="I560" s="10">
        <f>IF(AND($F560&gt;I$10,$E560&gt;0),$D560/$E560,IF(I$10=$F560,$D560-SUM($G560:G560),0))</f>
        <v>930.64725520979619</v>
      </c>
      <c r="J560" s="10">
        <f>IF(AND($F560&gt;J$10,$E560&gt;0),$D560/$E560,IF(J$10=$F560,$D560-SUM($G560:I560),0))</f>
        <v>930.64725520979619</v>
      </c>
      <c r="K560" s="10">
        <f>IF(AND($F560&gt;K$10,$E560&gt;0),$D560/$E560,IF(K$10=$F560,$D560-SUM($G560:J560),0))</f>
        <v>930.64725520979619</v>
      </c>
      <c r="L560" s="10">
        <f>IF(AND($F560&gt;L$10,$E560&gt;0),$D560/$E560,IF(L$10=$F560,$D560-SUM($G560:K560),0))</f>
        <v>930.64725520979619</v>
      </c>
      <c r="M560" s="10">
        <f>IF(AND($F560&gt;M$10,$E560&gt;0),$D560/$E560,IF(M$10=$F560,$D560-SUM($G560:L560),0))</f>
        <v>930.64725520979619</v>
      </c>
      <c r="N560" s="2"/>
      <c r="O560" s="10">
        <f>I560*PRODUCT($O$17:O$17)</f>
        <v>939.02308050668421</v>
      </c>
      <c r="P560" s="10">
        <f>J560*PRODUCT($O$17:P$17)</f>
        <v>947.47428823124437</v>
      </c>
      <c r="Q560" s="10">
        <f>K560*PRODUCT($O$17:Q$17)</f>
        <v>956.00155682532534</v>
      </c>
      <c r="R560" s="10">
        <f>L560*PRODUCT($O$17:R$17)</f>
        <v>964.60557083675315</v>
      </c>
      <c r="S560" s="10">
        <f>M560*PRODUCT($O$17:S$17)</f>
        <v>973.28702097428391</v>
      </c>
      <c r="T560" s="2"/>
      <c r="U560" s="10">
        <f t="shared" si="52"/>
        <v>10798.765425826869</v>
      </c>
      <c r="V560" s="10">
        <f t="shared" si="55"/>
        <v>9948.4800264280657</v>
      </c>
      <c r="W560" s="10">
        <f t="shared" si="55"/>
        <v>9082.0147898405921</v>
      </c>
      <c r="X560" s="10">
        <f t="shared" si="55"/>
        <v>8199.1473521124026</v>
      </c>
      <c r="Y560" s="10">
        <f t="shared" si="55"/>
        <v>7299.6526573071287</v>
      </c>
    </row>
    <row r="561" spans="1:25" s="5" customFormat="1" x14ac:dyDescent="0.2">
      <c r="A561" s="2"/>
      <c r="B561" s="29">
        <f>'3) Input geactiveerde inflatie'!B548</f>
        <v>536</v>
      </c>
      <c r="C561" s="29">
        <f>'3) Input geactiveerde inflatie'!D548</f>
        <v>196151.46330708964</v>
      </c>
      <c r="D561" s="10">
        <f t="shared" si="53"/>
        <v>98075.731653544819</v>
      </c>
      <c r="E561" s="39">
        <f>'3) Input geactiveerde inflatie'!E548</f>
        <v>2.5</v>
      </c>
      <c r="F561" s="51">
        <f>'3) Input geactiveerde inflatie'!F548</f>
        <v>2024</v>
      </c>
      <c r="G561" s="2"/>
      <c r="H561" s="53"/>
      <c r="I561" s="10">
        <f>IF(AND($F561&gt;I$10,$E561&gt;0),$D561/$E561,IF(I$10=$F561,$D561-SUM($G561:G561),0))</f>
        <v>39230.292661417931</v>
      </c>
      <c r="J561" s="10">
        <f>IF(AND($F561&gt;J$10,$E561&gt;0),$D561/$E561,IF(J$10=$F561,$D561-SUM($G561:I561),0))</f>
        <v>39230.292661417931</v>
      </c>
      <c r="K561" s="10">
        <f>IF(AND($F561&gt;K$10,$E561&gt;0),$D561/$E561,IF(K$10=$F561,$D561-SUM($G561:J561),0))</f>
        <v>19615.146330708958</v>
      </c>
      <c r="L561" s="10">
        <f>IF(AND($F561&gt;L$10,$E561&gt;0),$D561/$E561,IF(L$10=$F561,$D561-SUM($G561:K561),0))</f>
        <v>0</v>
      </c>
      <c r="M561" s="10">
        <f>IF(AND($F561&gt;M$10,$E561&gt;0),$D561/$E561,IF(M$10=$F561,$D561-SUM($G561:L561),0))</f>
        <v>0</v>
      </c>
      <c r="N561" s="2"/>
      <c r="O561" s="10">
        <f>I561*PRODUCT($O$17:O$17)</f>
        <v>39583.365295370691</v>
      </c>
      <c r="P561" s="10">
        <f>J561*PRODUCT($O$17:P$17)</f>
        <v>39939.615583029023</v>
      </c>
      <c r="Q561" s="10">
        <f>K561*PRODUCT($O$17:Q$17)</f>
        <v>20149.536061638129</v>
      </c>
      <c r="R561" s="10">
        <f>L561*PRODUCT($O$17:R$17)</f>
        <v>0</v>
      </c>
      <c r="S561" s="10">
        <f>M561*PRODUCT($O$17:S$17)</f>
        <v>0</v>
      </c>
      <c r="T561" s="2"/>
      <c r="U561" s="10">
        <f t="shared" si="52"/>
        <v>59375.047943056023</v>
      </c>
      <c r="V561" s="10">
        <f t="shared" si="55"/>
        <v>19969.807791514497</v>
      </c>
      <c r="W561" s="10">
        <f t="shared" si="55"/>
        <v>0</v>
      </c>
      <c r="X561" s="10">
        <f t="shared" si="55"/>
        <v>0</v>
      </c>
      <c r="Y561" s="10">
        <f t="shared" si="55"/>
        <v>0</v>
      </c>
    </row>
    <row r="562" spans="1:25" s="5" customFormat="1" x14ac:dyDescent="0.2">
      <c r="A562" s="2"/>
      <c r="B562" s="29">
        <f>'3) Input geactiveerde inflatie'!B549</f>
        <v>537</v>
      </c>
      <c r="C562" s="29">
        <f>'3) Input geactiveerde inflatie'!D549</f>
        <v>-4.8205070197582245E-10</v>
      </c>
      <c r="D562" s="10">
        <f t="shared" si="53"/>
        <v>-2.4102535098791123E-10</v>
      </c>
      <c r="E562" s="39">
        <f>'3) Input geactiveerde inflatie'!E549</f>
        <v>0</v>
      </c>
      <c r="F562" s="51">
        <f>'3) Input geactiveerde inflatie'!F549</f>
        <v>2019</v>
      </c>
      <c r="G562" s="2"/>
      <c r="H562" s="53"/>
      <c r="I562" s="10">
        <f>IF(AND($F562&gt;I$10,$E562&gt;0),$D562/$E562,IF(I$10=$F562,$D562-SUM($G562:G562),0))</f>
        <v>0</v>
      </c>
      <c r="J562" s="10">
        <f>IF(AND($F562&gt;J$10,$E562&gt;0),$D562/$E562,IF(J$10=$F562,$D562-SUM($G562:I562),0))</f>
        <v>0</v>
      </c>
      <c r="K562" s="10">
        <f>IF(AND($F562&gt;K$10,$E562&gt;0),$D562/$E562,IF(K$10=$F562,$D562-SUM($G562:J562),0))</f>
        <v>0</v>
      </c>
      <c r="L562" s="10">
        <f>IF(AND($F562&gt;L$10,$E562&gt;0),$D562/$E562,IF(L$10=$F562,$D562-SUM($G562:K562),0))</f>
        <v>0</v>
      </c>
      <c r="M562" s="10">
        <f>IF(AND($F562&gt;M$10,$E562&gt;0),$D562/$E562,IF(M$10=$F562,$D562-SUM($G562:L562),0))</f>
        <v>0</v>
      </c>
      <c r="N562" s="2"/>
      <c r="O562" s="10">
        <f>I562*PRODUCT($O$17:O$17)</f>
        <v>0</v>
      </c>
      <c r="P562" s="10">
        <f>J562*PRODUCT($O$17:P$17)</f>
        <v>0</v>
      </c>
      <c r="Q562" s="10">
        <f>K562*PRODUCT($O$17:Q$17)</f>
        <v>0</v>
      </c>
      <c r="R562" s="10">
        <f>L562*PRODUCT($O$17:R$17)</f>
        <v>0</v>
      </c>
      <c r="S562" s="10">
        <f>M562*PRODUCT($O$17:S$17)</f>
        <v>0</v>
      </c>
      <c r="T562" s="2"/>
      <c r="U562" s="10">
        <f t="shared" si="52"/>
        <v>-2.4319457914680238E-10</v>
      </c>
      <c r="V562" s="10">
        <f t="shared" si="55"/>
        <v>-2.453833303591236E-10</v>
      </c>
      <c r="W562" s="10">
        <f t="shared" si="55"/>
        <v>-2.4759178033235568E-10</v>
      </c>
      <c r="X562" s="10">
        <f t="shared" si="55"/>
        <v>-2.4982010635534683E-10</v>
      </c>
      <c r="Y562" s="10">
        <f t="shared" si="55"/>
        <v>-2.5206848731254492E-10</v>
      </c>
    </row>
    <row r="563" spans="1:25" s="5" customFormat="1" x14ac:dyDescent="0.2">
      <c r="A563" s="2"/>
      <c r="B563" s="29">
        <f>'3) Input geactiveerde inflatie'!B550</f>
        <v>538</v>
      </c>
      <c r="C563" s="29">
        <f>'3) Input geactiveerde inflatie'!D550</f>
        <v>73188.047326896223</v>
      </c>
      <c r="D563" s="10">
        <f t="shared" si="53"/>
        <v>36594.023663448112</v>
      </c>
      <c r="E563" s="39">
        <f>'3) Input geactiveerde inflatie'!E550</f>
        <v>0</v>
      </c>
      <c r="F563" s="51">
        <f>'3) Input geactiveerde inflatie'!F550</f>
        <v>2014</v>
      </c>
      <c r="G563" s="2"/>
      <c r="H563" s="53"/>
      <c r="I563" s="10">
        <f>IF(AND($F563&gt;I$10,$E563&gt;0),$D563/$E563,IF(I$10=$F563,$D563-SUM($G563:G563),0))</f>
        <v>0</v>
      </c>
      <c r="J563" s="10">
        <f>IF(AND($F563&gt;J$10,$E563&gt;0),$D563/$E563,IF(J$10=$F563,$D563-SUM($G563:I563),0))</f>
        <v>0</v>
      </c>
      <c r="K563" s="10">
        <f>IF(AND($F563&gt;K$10,$E563&gt;0),$D563/$E563,IF(K$10=$F563,$D563-SUM($G563:J563),0))</f>
        <v>0</v>
      </c>
      <c r="L563" s="10">
        <f>IF(AND($F563&gt;L$10,$E563&gt;0),$D563/$E563,IF(L$10=$F563,$D563-SUM($G563:K563),0))</f>
        <v>0</v>
      </c>
      <c r="M563" s="10">
        <f>IF(AND($F563&gt;M$10,$E563&gt;0),$D563/$E563,IF(M$10=$F563,$D563-SUM($G563:L563),0))</f>
        <v>0</v>
      </c>
      <c r="N563" s="2"/>
      <c r="O563" s="10">
        <f>I563*PRODUCT($O$17:O$17)</f>
        <v>0</v>
      </c>
      <c r="P563" s="10">
        <f>J563*PRODUCT($O$17:P$17)</f>
        <v>0</v>
      </c>
      <c r="Q563" s="10">
        <f>K563*PRODUCT($O$17:Q$17)</f>
        <v>0</v>
      </c>
      <c r="R563" s="10">
        <f>L563*PRODUCT($O$17:R$17)</f>
        <v>0</v>
      </c>
      <c r="S563" s="10">
        <f>M563*PRODUCT($O$17:S$17)</f>
        <v>0</v>
      </c>
      <c r="T563" s="2"/>
      <c r="U563" s="10">
        <f t="shared" si="52"/>
        <v>36923.369876419143</v>
      </c>
      <c r="V563" s="10">
        <f t="shared" si="55"/>
        <v>37255.680205306911</v>
      </c>
      <c r="W563" s="10">
        <f t="shared" si="55"/>
        <v>37590.981327154666</v>
      </c>
      <c r="X563" s="10">
        <f t="shared" si="55"/>
        <v>37929.300159099053</v>
      </c>
      <c r="Y563" s="10">
        <f t="shared" si="55"/>
        <v>38270.663860530942</v>
      </c>
    </row>
    <row r="564" spans="1:25" s="5" customFormat="1" x14ac:dyDescent="0.2">
      <c r="A564" s="2"/>
      <c r="B564" s="29">
        <f>'3) Input geactiveerde inflatie'!B551</f>
        <v>539</v>
      </c>
      <c r="C564" s="29">
        <f>'3) Input geactiveerde inflatie'!D551</f>
        <v>5750469.4855881035</v>
      </c>
      <c r="D564" s="10">
        <f t="shared" si="53"/>
        <v>2875234.7427940518</v>
      </c>
      <c r="E564" s="39">
        <f>'3) Input geactiveerde inflatie'!E551</f>
        <v>43.5</v>
      </c>
      <c r="F564" s="51">
        <f>'3) Input geactiveerde inflatie'!F551</f>
        <v>2065</v>
      </c>
      <c r="G564" s="2"/>
      <c r="H564" s="53"/>
      <c r="I564" s="10">
        <f>IF(AND($F564&gt;I$10,$E564&gt;0),$D564/$E564,IF(I$10=$F564,$D564-SUM($G564:G564),0))</f>
        <v>66097.350409058665</v>
      </c>
      <c r="J564" s="10">
        <f>IF(AND($F564&gt;J$10,$E564&gt;0),$D564/$E564,IF(J$10=$F564,$D564-SUM($G564:I564),0))</f>
        <v>66097.350409058665</v>
      </c>
      <c r="K564" s="10">
        <f>IF(AND($F564&gt;K$10,$E564&gt;0),$D564/$E564,IF(K$10=$F564,$D564-SUM($G564:J564),0))</f>
        <v>66097.350409058665</v>
      </c>
      <c r="L564" s="10">
        <f>IF(AND($F564&gt;L$10,$E564&gt;0),$D564/$E564,IF(L$10=$F564,$D564-SUM($G564:K564),0))</f>
        <v>66097.350409058665</v>
      </c>
      <c r="M564" s="10">
        <f>IF(AND($F564&gt;M$10,$E564&gt;0),$D564/$E564,IF(M$10=$F564,$D564-SUM($G564:L564),0))</f>
        <v>66097.350409058665</v>
      </c>
      <c r="N564" s="2"/>
      <c r="O564" s="10">
        <f>I564*PRODUCT($O$17:O$17)</f>
        <v>66692.226562740179</v>
      </c>
      <c r="P564" s="10">
        <f>J564*PRODUCT($O$17:P$17)</f>
        <v>67292.456601804835</v>
      </c>
      <c r="Q564" s="10">
        <f>K564*PRODUCT($O$17:Q$17)</f>
        <v>67898.088711221077</v>
      </c>
      <c r="R564" s="10">
        <f>L564*PRODUCT($O$17:R$17)</f>
        <v>68509.171509622058</v>
      </c>
      <c r="S564" s="10">
        <f>M564*PRODUCT($O$17:S$17)</f>
        <v>69125.754053208642</v>
      </c>
      <c r="T564" s="2"/>
      <c r="U564" s="10">
        <f t="shared" si="52"/>
        <v>2834419.6289164578</v>
      </c>
      <c r="V564" s="10">
        <f t="shared" si="55"/>
        <v>2792636.9489749004</v>
      </c>
      <c r="W564" s="10">
        <f t="shared" si="55"/>
        <v>2749872.5928044529</v>
      </c>
      <c r="X564" s="10">
        <f t="shared" si="55"/>
        <v>2706112.2746300707</v>
      </c>
      <c r="Y564" s="10">
        <f t="shared" si="55"/>
        <v>2661341.5310485326</v>
      </c>
    </row>
    <row r="565" spans="1:25" s="5" customFormat="1" x14ac:dyDescent="0.2">
      <c r="A565" s="2"/>
      <c r="B565" s="29">
        <f>'3) Input geactiveerde inflatie'!B552</f>
        <v>540</v>
      </c>
      <c r="C565" s="29">
        <f>'3) Input geactiveerde inflatie'!D552</f>
        <v>2270281.0173385069</v>
      </c>
      <c r="D565" s="10">
        <f t="shared" si="53"/>
        <v>1135140.5086692534</v>
      </c>
      <c r="E565" s="39">
        <f>'3) Input geactiveerde inflatie'!E552</f>
        <v>33.5</v>
      </c>
      <c r="F565" s="51">
        <f>'3) Input geactiveerde inflatie'!F552</f>
        <v>2055</v>
      </c>
      <c r="G565" s="2"/>
      <c r="H565" s="53"/>
      <c r="I565" s="10">
        <f>IF(AND($F565&gt;I$10,$E565&gt;0),$D565/$E565,IF(I$10=$F565,$D565-SUM($G565:G565),0))</f>
        <v>33884.791303559803</v>
      </c>
      <c r="J565" s="10">
        <f>IF(AND($F565&gt;J$10,$E565&gt;0),$D565/$E565,IF(J$10=$F565,$D565-SUM($G565:I565),0))</f>
        <v>33884.791303559803</v>
      </c>
      <c r="K565" s="10">
        <f>IF(AND($F565&gt;K$10,$E565&gt;0),$D565/$E565,IF(K$10=$F565,$D565-SUM($G565:J565),0))</f>
        <v>33884.791303559803</v>
      </c>
      <c r="L565" s="10">
        <f>IF(AND($F565&gt;L$10,$E565&gt;0),$D565/$E565,IF(L$10=$F565,$D565-SUM($G565:K565),0))</f>
        <v>33884.791303559803</v>
      </c>
      <c r="M565" s="10">
        <f>IF(AND($F565&gt;M$10,$E565&gt;0),$D565/$E565,IF(M$10=$F565,$D565-SUM($G565:L565),0))</f>
        <v>33884.791303559803</v>
      </c>
      <c r="N565" s="2"/>
      <c r="O565" s="10">
        <f>I565*PRODUCT($O$17:O$17)</f>
        <v>34189.754425291838</v>
      </c>
      <c r="P565" s="10">
        <f>J565*PRODUCT($O$17:P$17)</f>
        <v>34497.462215119464</v>
      </c>
      <c r="Q565" s="10">
        <f>K565*PRODUCT($O$17:Q$17)</f>
        <v>34807.939375055532</v>
      </c>
      <c r="R565" s="10">
        <f>L565*PRODUCT($O$17:R$17)</f>
        <v>35121.210829431024</v>
      </c>
      <c r="S565" s="10">
        <f>M565*PRODUCT($O$17:S$17)</f>
        <v>35437.301726895901</v>
      </c>
      <c r="T565" s="2"/>
      <c r="U565" s="10">
        <f t="shared" si="52"/>
        <v>1111167.0188219848</v>
      </c>
      <c r="V565" s="10">
        <f t="shared" si="55"/>
        <v>1086670.0597762631</v>
      </c>
      <c r="W565" s="10">
        <f t="shared" si="55"/>
        <v>1061642.1509391938</v>
      </c>
      <c r="X565" s="10">
        <f t="shared" si="55"/>
        <v>1036075.7194682154</v>
      </c>
      <c r="Y565" s="10">
        <f t="shared" si="55"/>
        <v>1009963.0992165334</v>
      </c>
    </row>
    <row r="566" spans="1:25" s="5" customFormat="1" x14ac:dyDescent="0.2">
      <c r="A566" s="2"/>
      <c r="B566" s="29">
        <f>'3) Input geactiveerde inflatie'!B553</f>
        <v>541</v>
      </c>
      <c r="C566" s="29">
        <f>'3) Input geactiveerde inflatie'!D553</f>
        <v>11009.682526898046</v>
      </c>
      <c r="D566" s="10">
        <f t="shared" si="53"/>
        <v>5504.8412634490232</v>
      </c>
      <c r="E566" s="39">
        <f>'3) Input geactiveerde inflatie'!E553</f>
        <v>23.5</v>
      </c>
      <c r="F566" s="51">
        <f>'3) Input geactiveerde inflatie'!F553</f>
        <v>2045</v>
      </c>
      <c r="G566" s="2"/>
      <c r="H566" s="53"/>
      <c r="I566" s="10">
        <f>IF(AND($F566&gt;I$10,$E566&gt;0),$D566/$E566,IF(I$10=$F566,$D566-SUM($G566:G566),0))</f>
        <v>234.24856440208609</v>
      </c>
      <c r="J566" s="10">
        <f>IF(AND($F566&gt;J$10,$E566&gt;0),$D566/$E566,IF(J$10=$F566,$D566-SUM($G566:I566),0))</f>
        <v>234.24856440208609</v>
      </c>
      <c r="K566" s="10">
        <f>IF(AND($F566&gt;K$10,$E566&gt;0),$D566/$E566,IF(K$10=$F566,$D566-SUM($G566:J566),0))</f>
        <v>234.24856440208609</v>
      </c>
      <c r="L566" s="10">
        <f>IF(AND($F566&gt;L$10,$E566&gt;0),$D566/$E566,IF(L$10=$F566,$D566-SUM($G566:K566),0))</f>
        <v>234.24856440208609</v>
      </c>
      <c r="M566" s="10">
        <f>IF(AND($F566&gt;M$10,$E566&gt;0),$D566/$E566,IF(M$10=$F566,$D566-SUM($G566:L566),0))</f>
        <v>234.24856440208609</v>
      </c>
      <c r="N566" s="2"/>
      <c r="O566" s="10">
        <f>I566*PRODUCT($O$17:O$17)</f>
        <v>236.35680148170485</v>
      </c>
      <c r="P566" s="10">
        <f>J566*PRODUCT($O$17:P$17)</f>
        <v>238.48401269504015</v>
      </c>
      <c r="Q566" s="10">
        <f>K566*PRODUCT($O$17:Q$17)</f>
        <v>240.63036880929548</v>
      </c>
      <c r="R566" s="10">
        <f>L566*PRODUCT($O$17:R$17)</f>
        <v>242.7960421285791</v>
      </c>
      <c r="S566" s="10">
        <f>M566*PRODUCT($O$17:S$17)</f>
        <v>244.98120650773629</v>
      </c>
      <c r="T566" s="2"/>
      <c r="U566" s="10">
        <f t="shared" si="52"/>
        <v>5318.0280333383589</v>
      </c>
      <c r="V566" s="10">
        <f t="shared" si="55"/>
        <v>5127.4062729433635</v>
      </c>
      <c r="W566" s="10">
        <f t="shared" si="55"/>
        <v>4932.9225605905576</v>
      </c>
      <c r="X566" s="10">
        <f t="shared" si="55"/>
        <v>4734.522821507293</v>
      </c>
      <c r="Y566" s="10">
        <f t="shared" si="55"/>
        <v>4532.152320393121</v>
      </c>
    </row>
    <row r="567" spans="1:25" s="5" customFormat="1" x14ac:dyDescent="0.2">
      <c r="A567" s="2"/>
      <c r="B567" s="29">
        <f>'3) Input geactiveerde inflatie'!B554</f>
        <v>542</v>
      </c>
      <c r="C567" s="29">
        <f>'3) Input geactiveerde inflatie'!D554</f>
        <v>249059.42812588206</v>
      </c>
      <c r="D567" s="10">
        <f t="shared" si="53"/>
        <v>124529.71406294103</v>
      </c>
      <c r="E567" s="39">
        <f>'3) Input geactiveerde inflatie'!E554</f>
        <v>18.5</v>
      </c>
      <c r="F567" s="51">
        <f>'3) Input geactiveerde inflatie'!F554</f>
        <v>2040</v>
      </c>
      <c r="G567" s="2"/>
      <c r="H567" s="53"/>
      <c r="I567" s="10">
        <f>IF(AND($F567&gt;I$10,$E567&gt;0),$D567/$E567,IF(I$10=$F567,$D567-SUM($G567:G567),0))</f>
        <v>6731.3358952941098</v>
      </c>
      <c r="J567" s="10">
        <f>IF(AND($F567&gt;J$10,$E567&gt;0),$D567/$E567,IF(J$10=$F567,$D567-SUM($G567:I567),0))</f>
        <v>6731.3358952941098</v>
      </c>
      <c r="K567" s="10">
        <f>IF(AND($F567&gt;K$10,$E567&gt;0),$D567/$E567,IF(K$10=$F567,$D567-SUM($G567:J567),0))</f>
        <v>6731.3358952941098</v>
      </c>
      <c r="L567" s="10">
        <f>IF(AND($F567&gt;L$10,$E567&gt;0),$D567/$E567,IF(L$10=$F567,$D567-SUM($G567:K567),0))</f>
        <v>6731.3358952941098</v>
      </c>
      <c r="M567" s="10">
        <f>IF(AND($F567&gt;M$10,$E567&gt;0),$D567/$E567,IF(M$10=$F567,$D567-SUM($G567:L567),0))</f>
        <v>6731.3358952941098</v>
      </c>
      <c r="N567" s="2"/>
      <c r="O567" s="10">
        <f>I567*PRODUCT($O$17:O$17)</f>
        <v>6791.9179183517563</v>
      </c>
      <c r="P567" s="10">
        <f>J567*PRODUCT($O$17:P$17)</f>
        <v>6853.0451796169209</v>
      </c>
      <c r="Q567" s="10">
        <f>K567*PRODUCT($O$17:Q$17)</f>
        <v>6914.7225862334726</v>
      </c>
      <c r="R567" s="10">
        <f>L567*PRODUCT($O$17:R$17)</f>
        <v>6976.9550895095726</v>
      </c>
      <c r="S567" s="10">
        <f>M567*PRODUCT($O$17:S$17)</f>
        <v>7039.7476853151584</v>
      </c>
      <c r="T567" s="2"/>
      <c r="U567" s="10">
        <f t="shared" si="52"/>
        <v>118858.56357115573</v>
      </c>
      <c r="V567" s="10">
        <f t="shared" si="55"/>
        <v>113075.2454636792</v>
      </c>
      <c r="W567" s="10">
        <f t="shared" si="55"/>
        <v>107178.20008661882</v>
      </c>
      <c r="X567" s="10">
        <f t="shared" si="55"/>
        <v>101165.8487978888</v>
      </c>
      <c r="Y567" s="10">
        <f t="shared" si="55"/>
        <v>95036.593751754626</v>
      </c>
    </row>
    <row r="568" spans="1:25" s="5" customFormat="1" x14ac:dyDescent="0.2">
      <c r="A568" s="2"/>
      <c r="B568" s="29">
        <f>'3) Input geactiveerde inflatie'!B555</f>
        <v>543</v>
      </c>
      <c r="C568" s="29">
        <f>'3) Input geactiveerde inflatie'!D555</f>
        <v>28787.347072073317</v>
      </c>
      <c r="D568" s="10">
        <f t="shared" si="53"/>
        <v>14393.673536036658</v>
      </c>
      <c r="E568" s="39">
        <f>'3) Input geactiveerde inflatie'!E555</f>
        <v>13.5</v>
      </c>
      <c r="F568" s="51">
        <f>'3) Input geactiveerde inflatie'!F555</f>
        <v>2035</v>
      </c>
      <c r="G568" s="2"/>
      <c r="H568" s="53"/>
      <c r="I568" s="10">
        <f>IF(AND($F568&gt;I$10,$E568&gt;0),$D568/$E568,IF(I$10=$F568,$D568-SUM($G568:G568),0))</f>
        <v>1066.1980397064192</v>
      </c>
      <c r="J568" s="10">
        <f>IF(AND($F568&gt;J$10,$E568&gt;0),$D568/$E568,IF(J$10=$F568,$D568-SUM($G568:I568),0))</f>
        <v>1066.1980397064192</v>
      </c>
      <c r="K568" s="10">
        <f>IF(AND($F568&gt;K$10,$E568&gt;0),$D568/$E568,IF(K$10=$F568,$D568-SUM($G568:J568),0))</f>
        <v>1066.1980397064192</v>
      </c>
      <c r="L568" s="10">
        <f>IF(AND($F568&gt;L$10,$E568&gt;0),$D568/$E568,IF(L$10=$F568,$D568-SUM($G568:K568),0))</f>
        <v>1066.1980397064192</v>
      </c>
      <c r="M568" s="10">
        <f>IF(AND($F568&gt;M$10,$E568&gt;0),$D568/$E568,IF(M$10=$F568,$D568-SUM($G568:L568),0))</f>
        <v>1066.1980397064192</v>
      </c>
      <c r="N568" s="2"/>
      <c r="O568" s="10">
        <f>I568*PRODUCT($O$17:O$17)</f>
        <v>1075.7938220637768</v>
      </c>
      <c r="P568" s="10">
        <f>J568*PRODUCT($O$17:P$17)</f>
        <v>1085.4759664623507</v>
      </c>
      <c r="Q568" s="10">
        <f>K568*PRODUCT($O$17:Q$17)</f>
        <v>1095.2452501605117</v>
      </c>
      <c r="R568" s="10">
        <f>L568*PRODUCT($O$17:R$17)</f>
        <v>1105.102457411956</v>
      </c>
      <c r="S568" s="10">
        <f>M568*PRODUCT($O$17:S$17)</f>
        <v>1115.0483795286636</v>
      </c>
      <c r="T568" s="2"/>
      <c r="U568" s="10">
        <f t="shared" si="52"/>
        <v>13447.422775797209</v>
      </c>
      <c r="V568" s="10">
        <f t="shared" si="55"/>
        <v>12482.973614317032</v>
      </c>
      <c r="W568" s="10">
        <f t="shared" si="55"/>
        <v>11500.075126685373</v>
      </c>
      <c r="X568" s="10">
        <f t="shared" si="55"/>
        <v>10498.473345413584</v>
      </c>
      <c r="Y568" s="10">
        <f t="shared" si="55"/>
        <v>9477.911225993641</v>
      </c>
    </row>
    <row r="569" spans="1:25" s="5" customFormat="1" x14ac:dyDescent="0.2">
      <c r="A569" s="2"/>
      <c r="B569" s="29">
        <f>'3) Input geactiveerde inflatie'!B556</f>
        <v>544</v>
      </c>
      <c r="C569" s="29">
        <f>'3) Input geactiveerde inflatie'!D556</f>
        <v>19872.515098793374</v>
      </c>
      <c r="D569" s="10">
        <f t="shared" si="53"/>
        <v>9936.257549396687</v>
      </c>
      <c r="E569" s="39">
        <f>'3) Input geactiveerde inflatie'!E556</f>
        <v>3.5</v>
      </c>
      <c r="F569" s="51">
        <f>'3) Input geactiveerde inflatie'!F556</f>
        <v>2025</v>
      </c>
      <c r="G569" s="2"/>
      <c r="H569" s="53"/>
      <c r="I569" s="10">
        <f>IF(AND($F569&gt;I$10,$E569&gt;0),$D569/$E569,IF(I$10=$F569,$D569-SUM($G569:G569),0))</f>
        <v>2838.9307283990534</v>
      </c>
      <c r="J569" s="10">
        <f>IF(AND($F569&gt;J$10,$E569&gt;0),$D569/$E569,IF(J$10=$F569,$D569-SUM($G569:I569),0))</f>
        <v>2838.9307283990534</v>
      </c>
      <c r="K569" s="10">
        <f>IF(AND($F569&gt;K$10,$E569&gt;0),$D569/$E569,IF(K$10=$F569,$D569-SUM($G569:J569),0))</f>
        <v>2838.9307283990534</v>
      </c>
      <c r="L569" s="10">
        <f>IF(AND($F569&gt;L$10,$E569&gt;0),$D569/$E569,IF(L$10=$F569,$D569-SUM($G569:K569),0))</f>
        <v>1419.4653641995264</v>
      </c>
      <c r="M569" s="10">
        <f>IF(AND($F569&gt;M$10,$E569&gt;0),$D569/$E569,IF(M$10=$F569,$D569-SUM($G569:L569),0))</f>
        <v>0</v>
      </c>
      <c r="N569" s="2"/>
      <c r="O569" s="10">
        <f>I569*PRODUCT($O$17:O$17)</f>
        <v>2864.4811049546447</v>
      </c>
      <c r="P569" s="10">
        <f>J569*PRODUCT($O$17:P$17)</f>
        <v>2890.2614348992361</v>
      </c>
      <c r="Q569" s="10">
        <f>K569*PRODUCT($O$17:Q$17)</f>
        <v>2916.2737878133285</v>
      </c>
      <c r="R569" s="10">
        <f>L569*PRODUCT($O$17:R$17)</f>
        <v>1471.2601259518237</v>
      </c>
      <c r="S569" s="10">
        <f>M569*PRODUCT($O$17:S$17)</f>
        <v>0</v>
      </c>
      <c r="T569" s="2"/>
      <c r="U569" s="10">
        <f t="shared" si="52"/>
        <v>7161.2027623866124</v>
      </c>
      <c r="V569" s="10">
        <f t="shared" si="55"/>
        <v>4335.3921523488552</v>
      </c>
      <c r="W569" s="10">
        <f t="shared" si="55"/>
        <v>1458.136893906666</v>
      </c>
      <c r="X569" s="10">
        <f t="shared" si="55"/>
        <v>2.0463630789890885E-12</v>
      </c>
      <c r="Y569" s="10">
        <f t="shared" si="55"/>
        <v>2.0647803466999902E-12</v>
      </c>
    </row>
    <row r="570" spans="1:25" s="5" customFormat="1" x14ac:dyDescent="0.2">
      <c r="A570" s="2"/>
      <c r="B570" s="29">
        <f>'3) Input geactiveerde inflatie'!B557</f>
        <v>545</v>
      </c>
      <c r="C570" s="29">
        <f>'3) Input geactiveerde inflatie'!D557</f>
        <v>-1.4002434909343718E-9</v>
      </c>
      <c r="D570" s="10">
        <f t="shared" si="53"/>
        <v>-7.001217454671859E-10</v>
      </c>
      <c r="E570" s="39">
        <f>'3) Input geactiveerde inflatie'!E557</f>
        <v>0</v>
      </c>
      <c r="F570" s="51">
        <f>'3) Input geactiveerde inflatie'!F557</f>
        <v>2020</v>
      </c>
      <c r="G570" s="2"/>
      <c r="H570" s="53"/>
      <c r="I570" s="10">
        <f>IF(AND($F570&gt;I$10,$E570&gt;0),$D570/$E570,IF(I$10=$F570,$D570-SUM($G570:G570),0))</f>
        <v>0</v>
      </c>
      <c r="J570" s="10">
        <f>IF(AND($F570&gt;J$10,$E570&gt;0),$D570/$E570,IF(J$10=$F570,$D570-SUM($G570:I570),0))</f>
        <v>0</v>
      </c>
      <c r="K570" s="10">
        <f>IF(AND($F570&gt;K$10,$E570&gt;0),$D570/$E570,IF(K$10=$F570,$D570-SUM($G570:J570),0))</f>
        <v>0</v>
      </c>
      <c r="L570" s="10">
        <f>IF(AND($F570&gt;L$10,$E570&gt;0),$D570/$E570,IF(L$10=$F570,$D570-SUM($G570:K570),0))</f>
        <v>0</v>
      </c>
      <c r="M570" s="10">
        <f>IF(AND($F570&gt;M$10,$E570&gt;0),$D570/$E570,IF(M$10=$F570,$D570-SUM($G570:L570),0))</f>
        <v>0</v>
      </c>
      <c r="N570" s="2"/>
      <c r="O570" s="10">
        <f>I570*PRODUCT($O$17:O$17)</f>
        <v>0</v>
      </c>
      <c r="P570" s="10">
        <f>J570*PRODUCT($O$17:P$17)</f>
        <v>0</v>
      </c>
      <c r="Q570" s="10">
        <f>K570*PRODUCT($O$17:Q$17)</f>
        <v>0</v>
      </c>
      <c r="R570" s="10">
        <f>L570*PRODUCT($O$17:R$17)</f>
        <v>0</v>
      </c>
      <c r="S570" s="10">
        <f>M570*PRODUCT($O$17:S$17)</f>
        <v>0</v>
      </c>
      <c r="T570" s="2"/>
      <c r="U570" s="10">
        <f t="shared" si="52"/>
        <v>-7.0642284117639048E-10</v>
      </c>
      <c r="V570" s="10">
        <f t="shared" si="55"/>
        <v>-7.1278064674697792E-10</v>
      </c>
      <c r="W570" s="10">
        <f t="shared" si="55"/>
        <v>-7.1919567256770066E-10</v>
      </c>
      <c r="X570" s="10">
        <f t="shared" si="55"/>
        <v>-7.2566843362080991E-10</v>
      </c>
      <c r="Y570" s="10">
        <f t="shared" si="55"/>
        <v>-7.3219944952339709E-10</v>
      </c>
    </row>
    <row r="571" spans="1:25" s="5" customFormat="1" x14ac:dyDescent="0.2">
      <c r="A571" s="2"/>
      <c r="B571" s="29">
        <f>'3) Input geactiveerde inflatie'!B558</f>
        <v>546</v>
      </c>
      <c r="C571" s="29">
        <f>'3) Input geactiveerde inflatie'!D558</f>
        <v>29134.788858446816</v>
      </c>
      <c r="D571" s="10">
        <f t="shared" si="53"/>
        <v>14567.394429223408</v>
      </c>
      <c r="E571" s="39">
        <f>'3) Input geactiveerde inflatie'!E558</f>
        <v>0</v>
      </c>
      <c r="F571" s="51">
        <f>'3) Input geactiveerde inflatie'!F558</f>
        <v>2015</v>
      </c>
      <c r="G571" s="2"/>
      <c r="H571" s="53"/>
      <c r="I571" s="10">
        <f>IF(AND($F571&gt;I$10,$E571&gt;0),$D571/$E571,IF(I$10=$F571,$D571-SUM($G571:G571),0))</f>
        <v>0</v>
      </c>
      <c r="J571" s="10">
        <f>IF(AND($F571&gt;J$10,$E571&gt;0),$D571/$E571,IF(J$10=$F571,$D571-SUM($G571:I571),0))</f>
        <v>0</v>
      </c>
      <c r="K571" s="10">
        <f>IF(AND($F571&gt;K$10,$E571&gt;0),$D571/$E571,IF(K$10=$F571,$D571-SUM($G571:J571),0))</f>
        <v>0</v>
      </c>
      <c r="L571" s="10">
        <f>IF(AND($F571&gt;L$10,$E571&gt;0),$D571/$E571,IF(L$10=$F571,$D571-SUM($G571:K571),0))</f>
        <v>0</v>
      </c>
      <c r="M571" s="10">
        <f>IF(AND($F571&gt;M$10,$E571&gt;0),$D571/$E571,IF(M$10=$F571,$D571-SUM($G571:L571),0))</f>
        <v>0</v>
      </c>
      <c r="N571" s="2"/>
      <c r="O571" s="10">
        <f>I571*PRODUCT($O$17:O$17)</f>
        <v>0</v>
      </c>
      <c r="P571" s="10">
        <f>J571*PRODUCT($O$17:P$17)</f>
        <v>0</v>
      </c>
      <c r="Q571" s="10">
        <f>K571*PRODUCT($O$17:Q$17)</f>
        <v>0</v>
      </c>
      <c r="R571" s="10">
        <f>L571*PRODUCT($O$17:R$17)</f>
        <v>0</v>
      </c>
      <c r="S571" s="10">
        <f>M571*PRODUCT($O$17:S$17)</f>
        <v>0</v>
      </c>
      <c r="T571" s="2"/>
      <c r="U571" s="10">
        <f t="shared" si="52"/>
        <v>14698.500979086417</v>
      </c>
      <c r="V571" s="10">
        <f t="shared" ref="V571:Y586" si="56">U571*P$17-P571</f>
        <v>14830.787487898193</v>
      </c>
      <c r="W571" s="10">
        <f t="shared" si="56"/>
        <v>14964.264575289275</v>
      </c>
      <c r="X571" s="10">
        <f t="shared" si="56"/>
        <v>15098.942956466877</v>
      </c>
      <c r="Y571" s="10">
        <f t="shared" si="56"/>
        <v>15234.833443075078</v>
      </c>
    </row>
    <row r="572" spans="1:25" s="5" customFormat="1" x14ac:dyDescent="0.2">
      <c r="A572" s="2"/>
      <c r="B572" s="29">
        <f>'3) Input geactiveerde inflatie'!B559</f>
        <v>547</v>
      </c>
      <c r="C572" s="29">
        <f>'3) Input geactiveerde inflatie'!D559</f>
        <v>6450935.05393444</v>
      </c>
      <c r="D572" s="10">
        <f t="shared" si="53"/>
        <v>3225467.52696722</v>
      </c>
      <c r="E572" s="39">
        <f>'3) Input geactiveerde inflatie'!E559</f>
        <v>44.5</v>
      </c>
      <c r="F572" s="51">
        <f>'3) Input geactiveerde inflatie'!F559</f>
        <v>2066</v>
      </c>
      <c r="G572" s="2"/>
      <c r="H572" s="53"/>
      <c r="I572" s="10">
        <f>IF(AND($F572&gt;I$10,$E572&gt;0),$D572/$E572,IF(I$10=$F572,$D572-SUM($G572:G572),0))</f>
        <v>72482.416336342023</v>
      </c>
      <c r="J572" s="10">
        <f>IF(AND($F572&gt;J$10,$E572&gt;0),$D572/$E572,IF(J$10=$F572,$D572-SUM($G572:I572),0))</f>
        <v>72482.416336342023</v>
      </c>
      <c r="K572" s="10">
        <f>IF(AND($F572&gt;K$10,$E572&gt;0),$D572/$E572,IF(K$10=$F572,$D572-SUM($G572:J572),0))</f>
        <v>72482.416336342023</v>
      </c>
      <c r="L572" s="10">
        <f>IF(AND($F572&gt;L$10,$E572&gt;0),$D572/$E572,IF(L$10=$F572,$D572-SUM($G572:K572),0))</f>
        <v>72482.416336342023</v>
      </c>
      <c r="M572" s="10">
        <f>IF(AND($F572&gt;M$10,$E572&gt;0),$D572/$E572,IF(M$10=$F572,$D572-SUM($G572:L572),0))</f>
        <v>72482.416336342023</v>
      </c>
      <c r="N572" s="2"/>
      <c r="O572" s="10">
        <f>I572*PRODUCT($O$17:O$17)</f>
        <v>73134.758083369088</v>
      </c>
      <c r="P572" s="10">
        <f>J572*PRODUCT($O$17:P$17)</f>
        <v>73792.970906119401</v>
      </c>
      <c r="Q572" s="10">
        <f>K572*PRODUCT($O$17:Q$17)</f>
        <v>74457.107644274467</v>
      </c>
      <c r="R572" s="10">
        <f>L572*PRODUCT($O$17:R$17)</f>
        <v>75127.221613072921</v>
      </c>
      <c r="S572" s="10">
        <f>M572*PRODUCT($O$17:S$17)</f>
        <v>75803.366607590578</v>
      </c>
      <c r="T572" s="2"/>
      <c r="U572" s="10">
        <f t="shared" si="52"/>
        <v>3181361.9766265554</v>
      </c>
      <c r="V572" s="10">
        <f t="shared" si="56"/>
        <v>3136201.2635100749</v>
      </c>
      <c r="W572" s="10">
        <f t="shared" si="56"/>
        <v>3089969.967237391</v>
      </c>
      <c r="X572" s="10">
        <f t="shared" si="56"/>
        <v>3042652.4753294545</v>
      </c>
      <c r="Y572" s="10">
        <f t="shared" si="56"/>
        <v>2994232.9809998288</v>
      </c>
    </row>
    <row r="573" spans="1:25" s="5" customFormat="1" x14ac:dyDescent="0.2">
      <c r="A573" s="2"/>
      <c r="B573" s="29">
        <f>'3) Input geactiveerde inflatie'!B560</f>
        <v>548</v>
      </c>
      <c r="C573" s="29">
        <f>'3) Input geactiveerde inflatie'!D560</f>
        <v>4469296.4212897941</v>
      </c>
      <c r="D573" s="10">
        <f t="shared" si="53"/>
        <v>2234648.2106448971</v>
      </c>
      <c r="E573" s="39">
        <f>'3) Input geactiveerde inflatie'!E560</f>
        <v>34.5</v>
      </c>
      <c r="F573" s="51">
        <f>'3) Input geactiveerde inflatie'!F560</f>
        <v>2056</v>
      </c>
      <c r="G573" s="2"/>
      <c r="H573" s="53"/>
      <c r="I573" s="10">
        <f>IF(AND($F573&gt;I$10,$E573&gt;0),$D573/$E573,IF(I$10=$F573,$D573-SUM($G573:G573),0))</f>
        <v>64772.411902750639</v>
      </c>
      <c r="J573" s="10">
        <f>IF(AND($F573&gt;J$10,$E573&gt;0),$D573/$E573,IF(J$10=$F573,$D573-SUM($G573:I573),0))</f>
        <v>64772.411902750639</v>
      </c>
      <c r="K573" s="10">
        <f>IF(AND($F573&gt;K$10,$E573&gt;0),$D573/$E573,IF(K$10=$F573,$D573-SUM($G573:J573),0))</f>
        <v>64772.411902750639</v>
      </c>
      <c r="L573" s="10">
        <f>IF(AND($F573&gt;L$10,$E573&gt;0),$D573/$E573,IF(L$10=$F573,$D573-SUM($G573:K573),0))</f>
        <v>64772.411902750639</v>
      </c>
      <c r="M573" s="10">
        <f>IF(AND($F573&gt;M$10,$E573&gt;0),$D573/$E573,IF(M$10=$F573,$D573-SUM($G573:L573),0))</f>
        <v>64772.411902750639</v>
      </c>
      <c r="N573" s="2"/>
      <c r="O573" s="10">
        <f>I573*PRODUCT($O$17:O$17)</f>
        <v>65355.363609875385</v>
      </c>
      <c r="P573" s="10">
        <f>J573*PRODUCT($O$17:P$17)</f>
        <v>65943.561882364258</v>
      </c>
      <c r="Q573" s="10">
        <f>K573*PRODUCT($O$17:Q$17)</f>
        <v>66537.053939305522</v>
      </c>
      <c r="R573" s="10">
        <f>L573*PRODUCT($O$17:R$17)</f>
        <v>67135.887424759261</v>
      </c>
      <c r="S573" s="10">
        <f>M573*PRODUCT($O$17:S$17)</f>
        <v>67740.110411582093</v>
      </c>
      <c r="T573" s="2"/>
      <c r="U573" s="10">
        <f t="shared" si="52"/>
        <v>2189404.6809308254</v>
      </c>
      <c r="V573" s="10">
        <f t="shared" si="56"/>
        <v>2143165.7611768385</v>
      </c>
      <c r="W573" s="10">
        <f t="shared" si="56"/>
        <v>2095917.1990881243</v>
      </c>
      <c r="X573" s="10">
        <f t="shared" si="56"/>
        <v>2047644.5664551577</v>
      </c>
      <c r="Y573" s="10">
        <f t="shared" si="56"/>
        <v>1998333.2571416718</v>
      </c>
    </row>
    <row r="574" spans="1:25" s="5" customFormat="1" x14ac:dyDescent="0.2">
      <c r="A574" s="2"/>
      <c r="B574" s="29">
        <f>'3) Input geactiveerde inflatie'!B561</f>
        <v>549</v>
      </c>
      <c r="C574" s="29">
        <f>'3) Input geactiveerde inflatie'!D561</f>
        <v>6896.6659306761576</v>
      </c>
      <c r="D574" s="10">
        <f t="shared" si="53"/>
        <v>3448.3329653380788</v>
      </c>
      <c r="E574" s="39">
        <f>'3) Input geactiveerde inflatie'!E561</f>
        <v>24.5</v>
      </c>
      <c r="F574" s="51">
        <f>'3) Input geactiveerde inflatie'!F561</f>
        <v>2046</v>
      </c>
      <c r="G574" s="2"/>
      <c r="H574" s="53"/>
      <c r="I574" s="10">
        <f>IF(AND($F574&gt;I$10,$E574&gt;0),$D574/$E574,IF(I$10=$F574,$D574-SUM($G574:G574),0))</f>
        <v>140.74828429951341</v>
      </c>
      <c r="J574" s="10">
        <f>IF(AND($F574&gt;J$10,$E574&gt;0),$D574/$E574,IF(J$10=$F574,$D574-SUM($G574:I574),0))</f>
        <v>140.74828429951341</v>
      </c>
      <c r="K574" s="10">
        <f>IF(AND($F574&gt;K$10,$E574&gt;0),$D574/$E574,IF(K$10=$F574,$D574-SUM($G574:J574),0))</f>
        <v>140.74828429951341</v>
      </c>
      <c r="L574" s="10">
        <f>IF(AND($F574&gt;L$10,$E574&gt;0),$D574/$E574,IF(L$10=$F574,$D574-SUM($G574:K574),0))</f>
        <v>140.74828429951341</v>
      </c>
      <c r="M574" s="10">
        <f>IF(AND($F574&gt;M$10,$E574&gt;0),$D574/$E574,IF(M$10=$F574,$D574-SUM($G574:L574),0))</f>
        <v>140.74828429951341</v>
      </c>
      <c r="N574" s="2"/>
      <c r="O574" s="10">
        <f>I574*PRODUCT($O$17:O$17)</f>
        <v>142.01501885820903</v>
      </c>
      <c r="P574" s="10">
        <f>J574*PRODUCT($O$17:P$17)</f>
        <v>143.2931540279329</v>
      </c>
      <c r="Q574" s="10">
        <f>K574*PRODUCT($O$17:Q$17)</f>
        <v>144.58279241418427</v>
      </c>
      <c r="R574" s="10">
        <f>L574*PRODUCT($O$17:R$17)</f>
        <v>145.88403754591189</v>
      </c>
      <c r="S574" s="10">
        <f>M574*PRODUCT($O$17:S$17)</f>
        <v>147.19699388382509</v>
      </c>
      <c r="T574" s="2"/>
      <c r="U574" s="10">
        <f t="shared" si="52"/>
        <v>3337.3529431679117</v>
      </c>
      <c r="V574" s="10">
        <f t="shared" si="56"/>
        <v>3224.0959656284899</v>
      </c>
      <c r="W574" s="10">
        <f t="shared" si="56"/>
        <v>3108.5300369049619</v>
      </c>
      <c r="X574" s="10">
        <f t="shared" si="56"/>
        <v>2990.6227696911947</v>
      </c>
      <c r="Y574" s="10">
        <f t="shared" si="56"/>
        <v>2870.3413807345901</v>
      </c>
    </row>
    <row r="575" spans="1:25" s="5" customFormat="1" x14ac:dyDescent="0.2">
      <c r="A575" s="2"/>
      <c r="B575" s="29">
        <f>'3) Input geactiveerde inflatie'!B562</f>
        <v>550</v>
      </c>
      <c r="C575" s="29">
        <f>'3) Input geactiveerde inflatie'!D562</f>
        <v>358058.96603476815</v>
      </c>
      <c r="D575" s="10">
        <f t="shared" si="53"/>
        <v>179029.48301738407</v>
      </c>
      <c r="E575" s="39">
        <f>'3) Input geactiveerde inflatie'!E562</f>
        <v>19.5</v>
      </c>
      <c r="F575" s="51">
        <f>'3) Input geactiveerde inflatie'!F562</f>
        <v>2041</v>
      </c>
      <c r="G575" s="2"/>
      <c r="H575" s="53"/>
      <c r="I575" s="10">
        <f>IF(AND($F575&gt;I$10,$E575&gt;0),$D575/$E575,IF(I$10=$F575,$D575-SUM($G575:G575),0))</f>
        <v>9180.9991290966191</v>
      </c>
      <c r="J575" s="10">
        <f>IF(AND($F575&gt;J$10,$E575&gt;0),$D575/$E575,IF(J$10=$F575,$D575-SUM($G575:I575),0))</f>
        <v>9180.9991290966191</v>
      </c>
      <c r="K575" s="10">
        <f>IF(AND($F575&gt;K$10,$E575&gt;0),$D575/$E575,IF(K$10=$F575,$D575-SUM($G575:J575),0))</f>
        <v>9180.9991290966191</v>
      </c>
      <c r="L575" s="10">
        <f>IF(AND($F575&gt;L$10,$E575&gt;0),$D575/$E575,IF(L$10=$F575,$D575-SUM($G575:K575),0))</f>
        <v>9180.9991290966191</v>
      </c>
      <c r="M575" s="10">
        <f>IF(AND($F575&gt;M$10,$E575&gt;0),$D575/$E575,IF(M$10=$F575,$D575-SUM($G575:L575),0))</f>
        <v>9180.9991290966191</v>
      </c>
      <c r="N575" s="2"/>
      <c r="O575" s="10">
        <f>I575*PRODUCT($O$17:O$17)</f>
        <v>9263.6281212584872</v>
      </c>
      <c r="P575" s="10">
        <f>J575*PRODUCT($O$17:P$17)</f>
        <v>9347.0007743498136</v>
      </c>
      <c r="Q575" s="10">
        <f>K575*PRODUCT($O$17:Q$17)</f>
        <v>9431.12378131896</v>
      </c>
      <c r="R575" s="10">
        <f>L575*PRODUCT($O$17:R$17)</f>
        <v>9516.0038953508283</v>
      </c>
      <c r="S575" s="10">
        <f>M575*PRODUCT($O$17:S$17)</f>
        <v>9601.6479304089862</v>
      </c>
      <c r="T575" s="2"/>
      <c r="U575" s="10">
        <f t="shared" si="52"/>
        <v>171377.12024328203</v>
      </c>
      <c r="V575" s="10">
        <f t="shared" si="56"/>
        <v>163572.51355112172</v>
      </c>
      <c r="W575" s="10">
        <f t="shared" si="56"/>
        <v>155613.54239176287</v>
      </c>
      <c r="X575" s="10">
        <f t="shared" si="56"/>
        <v>147498.06037793789</v>
      </c>
      <c r="Y575" s="10">
        <f t="shared" si="56"/>
        <v>139223.89499093033</v>
      </c>
    </row>
    <row r="576" spans="1:25" s="5" customFormat="1" x14ac:dyDescent="0.2">
      <c r="A576" s="2"/>
      <c r="B576" s="29">
        <f>'3) Input geactiveerde inflatie'!B563</f>
        <v>551</v>
      </c>
      <c r="C576" s="29">
        <f>'3) Input geactiveerde inflatie'!D563</f>
        <v>19845.682099332334</v>
      </c>
      <c r="D576" s="10">
        <f t="shared" si="53"/>
        <v>9922.8410496661672</v>
      </c>
      <c r="E576" s="39">
        <f>'3) Input geactiveerde inflatie'!E563</f>
        <v>14.5</v>
      </c>
      <c r="F576" s="51">
        <f>'3) Input geactiveerde inflatie'!F563</f>
        <v>2036</v>
      </c>
      <c r="G576" s="2"/>
      <c r="H576" s="53"/>
      <c r="I576" s="10">
        <f>IF(AND($F576&gt;I$10,$E576&gt;0),$D576/$E576,IF(I$10=$F576,$D576-SUM($G576:G576),0))</f>
        <v>684.33386549421846</v>
      </c>
      <c r="J576" s="10">
        <f>IF(AND($F576&gt;J$10,$E576&gt;0),$D576/$E576,IF(J$10=$F576,$D576-SUM($G576:I576),0))</f>
        <v>684.33386549421846</v>
      </c>
      <c r="K576" s="10">
        <f>IF(AND($F576&gt;K$10,$E576&gt;0),$D576/$E576,IF(K$10=$F576,$D576-SUM($G576:J576),0))</f>
        <v>684.33386549421846</v>
      </c>
      <c r="L576" s="10">
        <f>IF(AND($F576&gt;L$10,$E576&gt;0),$D576/$E576,IF(L$10=$F576,$D576-SUM($G576:K576),0))</f>
        <v>684.33386549421846</v>
      </c>
      <c r="M576" s="10">
        <f>IF(AND($F576&gt;M$10,$E576&gt;0),$D576/$E576,IF(M$10=$F576,$D576-SUM($G576:L576),0))</f>
        <v>684.33386549421846</v>
      </c>
      <c r="N576" s="2"/>
      <c r="O576" s="10">
        <f>I576*PRODUCT($O$17:O$17)</f>
        <v>690.49287028366632</v>
      </c>
      <c r="P576" s="10">
        <f>J576*PRODUCT($O$17:P$17)</f>
        <v>696.70730611621923</v>
      </c>
      <c r="Q576" s="10">
        <f>K576*PRODUCT($O$17:Q$17)</f>
        <v>702.9776718712651</v>
      </c>
      <c r="R576" s="10">
        <f>L576*PRODUCT($O$17:R$17)</f>
        <v>709.3044709181064</v>
      </c>
      <c r="S576" s="10">
        <f>M576*PRODUCT($O$17:S$17)</f>
        <v>715.68821115636933</v>
      </c>
      <c r="T576" s="2"/>
      <c r="U576" s="10">
        <f t="shared" si="52"/>
        <v>9321.6537488294962</v>
      </c>
      <c r="V576" s="10">
        <f t="shared" si="56"/>
        <v>8708.8413264527408</v>
      </c>
      <c r="W576" s="10">
        <f t="shared" si="56"/>
        <v>8084.2432265195494</v>
      </c>
      <c r="X576" s="10">
        <f t="shared" si="56"/>
        <v>7447.6969446401181</v>
      </c>
      <c r="Y576" s="10">
        <f t="shared" si="56"/>
        <v>6799.0380059855097</v>
      </c>
    </row>
    <row r="577" spans="1:25" s="5" customFormat="1" x14ac:dyDescent="0.2">
      <c r="A577" s="2"/>
      <c r="B577" s="29">
        <f>'3) Input geactiveerde inflatie'!B564</f>
        <v>552</v>
      </c>
      <c r="C577" s="29">
        <f>'3) Input geactiveerde inflatie'!D564</f>
        <v>60741.122428221861</v>
      </c>
      <c r="D577" s="10">
        <f t="shared" si="53"/>
        <v>30370.56121411093</v>
      </c>
      <c r="E577" s="39">
        <f>'3) Input geactiveerde inflatie'!E564</f>
        <v>4.5</v>
      </c>
      <c r="F577" s="51">
        <f>'3) Input geactiveerde inflatie'!F564</f>
        <v>2026</v>
      </c>
      <c r="G577" s="2"/>
      <c r="H577" s="53"/>
      <c r="I577" s="10">
        <f>IF(AND($F577&gt;I$10,$E577&gt;0),$D577/$E577,IF(I$10=$F577,$D577-SUM($G577:G577),0))</f>
        <v>6749.0136031357624</v>
      </c>
      <c r="J577" s="10">
        <f>IF(AND($F577&gt;J$10,$E577&gt;0),$D577/$E577,IF(J$10=$F577,$D577-SUM($G577:I577),0))</f>
        <v>6749.0136031357624</v>
      </c>
      <c r="K577" s="10">
        <f>IF(AND($F577&gt;K$10,$E577&gt;0),$D577/$E577,IF(K$10=$F577,$D577-SUM($G577:J577),0))</f>
        <v>6749.0136031357624</v>
      </c>
      <c r="L577" s="10">
        <f>IF(AND($F577&gt;L$10,$E577&gt;0),$D577/$E577,IF(L$10=$F577,$D577-SUM($G577:K577),0))</f>
        <v>6749.0136031357624</v>
      </c>
      <c r="M577" s="10">
        <f>IF(AND($F577&gt;M$10,$E577&gt;0),$D577/$E577,IF(M$10=$F577,$D577-SUM($G577:L577),0))</f>
        <v>3374.5068015678808</v>
      </c>
      <c r="N577" s="2"/>
      <c r="O577" s="10">
        <f>I577*PRODUCT($O$17:O$17)</f>
        <v>6809.7547255639838</v>
      </c>
      <c r="P577" s="10">
        <f>J577*PRODUCT($O$17:P$17)</f>
        <v>6871.0425180940583</v>
      </c>
      <c r="Q577" s="10">
        <f>K577*PRODUCT($O$17:Q$17)</f>
        <v>6932.8819007569036</v>
      </c>
      <c r="R577" s="10">
        <f>L577*PRODUCT($O$17:R$17)</f>
        <v>6995.2778378637149</v>
      </c>
      <c r="S577" s="10">
        <f>M577*PRODUCT($O$17:S$17)</f>
        <v>3529.1176692022436</v>
      </c>
      <c r="T577" s="2"/>
      <c r="U577" s="10">
        <f t="shared" si="52"/>
        <v>23834.141539473942</v>
      </c>
      <c r="V577" s="10">
        <f t="shared" si="56"/>
        <v>17177.606295235146</v>
      </c>
      <c r="W577" s="10">
        <f t="shared" si="56"/>
        <v>10399.322851135355</v>
      </c>
      <c r="X577" s="10">
        <f t="shared" si="56"/>
        <v>3497.638918931857</v>
      </c>
      <c r="Y577" s="10">
        <f t="shared" si="56"/>
        <v>0</v>
      </c>
    </row>
    <row r="578" spans="1:25" s="5" customFormat="1" x14ac:dyDescent="0.2">
      <c r="A578" s="2"/>
      <c r="B578" s="29">
        <f>'3) Input geactiveerde inflatie'!B565</f>
        <v>553</v>
      </c>
      <c r="C578" s="29">
        <f>'3) Input geactiveerde inflatie'!D565</f>
        <v>4.8894435167312622E-9</v>
      </c>
      <c r="D578" s="10">
        <f t="shared" si="53"/>
        <v>2.4447217583656311E-9</v>
      </c>
      <c r="E578" s="39">
        <f>'3) Input geactiveerde inflatie'!E565</f>
        <v>0</v>
      </c>
      <c r="F578" s="51">
        <f>'3) Input geactiveerde inflatie'!F565</f>
        <v>2021</v>
      </c>
      <c r="G578" s="2"/>
      <c r="H578" s="53"/>
      <c r="I578" s="10">
        <f>IF(AND($F578&gt;I$10,$E578&gt;0),$D578/$E578,IF(I$10=$F578,$D578-SUM($G578:G578),0))</f>
        <v>0</v>
      </c>
      <c r="J578" s="10">
        <f>IF(AND($F578&gt;J$10,$E578&gt;0),$D578/$E578,IF(J$10=$F578,$D578-SUM($G578:I578),0))</f>
        <v>0</v>
      </c>
      <c r="K578" s="10">
        <f>IF(AND($F578&gt;K$10,$E578&gt;0),$D578/$E578,IF(K$10=$F578,$D578-SUM($G578:J578),0))</f>
        <v>0</v>
      </c>
      <c r="L578" s="10">
        <f>IF(AND($F578&gt;L$10,$E578&gt;0),$D578/$E578,IF(L$10=$F578,$D578-SUM($G578:K578),0))</f>
        <v>0</v>
      </c>
      <c r="M578" s="10">
        <f>IF(AND($F578&gt;M$10,$E578&gt;0),$D578/$E578,IF(M$10=$F578,$D578-SUM($G578:L578),0))</f>
        <v>0</v>
      </c>
      <c r="N578" s="2"/>
      <c r="O578" s="10">
        <f>I578*PRODUCT($O$17:O$17)</f>
        <v>0</v>
      </c>
      <c r="P578" s="10">
        <f>J578*PRODUCT($O$17:P$17)</f>
        <v>0</v>
      </c>
      <c r="Q578" s="10">
        <f>K578*PRODUCT($O$17:Q$17)</f>
        <v>0</v>
      </c>
      <c r="R578" s="10">
        <f>L578*PRODUCT($O$17:R$17)</f>
        <v>0</v>
      </c>
      <c r="S578" s="10">
        <f>M578*PRODUCT($O$17:S$17)</f>
        <v>0</v>
      </c>
      <c r="T578" s="2"/>
      <c r="U578" s="10">
        <f t="shared" si="52"/>
        <v>2.4667242541909214E-9</v>
      </c>
      <c r="V578" s="10">
        <f t="shared" si="56"/>
        <v>2.4889247724786393E-9</v>
      </c>
      <c r="W578" s="10">
        <f t="shared" si="56"/>
        <v>2.5113250954309466E-9</v>
      </c>
      <c r="X578" s="10">
        <f t="shared" si="56"/>
        <v>2.5339270212898249E-9</v>
      </c>
      <c r="Y578" s="10">
        <f t="shared" si="56"/>
        <v>2.5567323644814332E-9</v>
      </c>
    </row>
    <row r="579" spans="1:25" s="5" customFormat="1" x14ac:dyDescent="0.2">
      <c r="A579" s="2"/>
      <c r="B579" s="29">
        <f>'3) Input geactiveerde inflatie'!B566</f>
        <v>554</v>
      </c>
      <c r="C579" s="29">
        <f>'3) Input geactiveerde inflatie'!D566</f>
        <v>36641.762720776082</v>
      </c>
      <c r="D579" s="10">
        <f t="shared" si="53"/>
        <v>18320.881360388041</v>
      </c>
      <c r="E579" s="39">
        <f>'3) Input geactiveerde inflatie'!E566</f>
        <v>0</v>
      </c>
      <c r="F579" s="51">
        <f>'3) Input geactiveerde inflatie'!F566</f>
        <v>2016</v>
      </c>
      <c r="G579" s="2"/>
      <c r="H579" s="53"/>
      <c r="I579" s="10">
        <f>IF(AND($F579&gt;I$10,$E579&gt;0),$D579/$E579,IF(I$10=$F579,$D579-SUM($G579:G579),0))</f>
        <v>0</v>
      </c>
      <c r="J579" s="10">
        <f>IF(AND($F579&gt;J$10,$E579&gt;0),$D579/$E579,IF(J$10=$F579,$D579-SUM($G579:I579),0))</f>
        <v>0</v>
      </c>
      <c r="K579" s="10">
        <f>IF(AND($F579&gt;K$10,$E579&gt;0),$D579/$E579,IF(K$10=$F579,$D579-SUM($G579:J579),0))</f>
        <v>0</v>
      </c>
      <c r="L579" s="10">
        <f>IF(AND($F579&gt;L$10,$E579&gt;0),$D579/$E579,IF(L$10=$F579,$D579-SUM($G579:K579),0))</f>
        <v>0</v>
      </c>
      <c r="M579" s="10">
        <f>IF(AND($F579&gt;M$10,$E579&gt;0),$D579/$E579,IF(M$10=$F579,$D579-SUM($G579:L579),0))</f>
        <v>0</v>
      </c>
      <c r="N579" s="2"/>
      <c r="O579" s="10">
        <f>I579*PRODUCT($O$17:O$17)</f>
        <v>0</v>
      </c>
      <c r="P579" s="10">
        <f>J579*PRODUCT($O$17:P$17)</f>
        <v>0</v>
      </c>
      <c r="Q579" s="10">
        <f>K579*PRODUCT($O$17:Q$17)</f>
        <v>0</v>
      </c>
      <c r="R579" s="10">
        <f>L579*PRODUCT($O$17:R$17)</f>
        <v>0</v>
      </c>
      <c r="S579" s="10">
        <f>M579*PRODUCT($O$17:S$17)</f>
        <v>0</v>
      </c>
      <c r="T579" s="2"/>
      <c r="U579" s="10">
        <f t="shared" si="52"/>
        <v>18485.769292631532</v>
      </c>
      <c r="V579" s="10">
        <f t="shared" si="56"/>
        <v>18652.141216265212</v>
      </c>
      <c r="W579" s="10">
        <f t="shared" si="56"/>
        <v>18820.010487211599</v>
      </c>
      <c r="X579" s="10">
        <f t="shared" si="56"/>
        <v>18989.390581596501</v>
      </c>
      <c r="Y579" s="10">
        <f t="shared" si="56"/>
        <v>19160.295096830869</v>
      </c>
    </row>
    <row r="580" spans="1:25" s="5" customFormat="1" x14ac:dyDescent="0.2">
      <c r="A580" s="2"/>
      <c r="B580" s="29">
        <f>'3) Input geactiveerde inflatie'!B567</f>
        <v>555</v>
      </c>
      <c r="C580" s="29">
        <f>'3) Input geactiveerde inflatie'!D567</f>
        <v>6187533.3642310798</v>
      </c>
      <c r="D580" s="10">
        <f t="shared" si="53"/>
        <v>3093766.6821155399</v>
      </c>
      <c r="E580" s="39">
        <f>'3) Input geactiveerde inflatie'!E567</f>
        <v>45.5</v>
      </c>
      <c r="F580" s="51">
        <f>'3) Input geactiveerde inflatie'!F567</f>
        <v>2067</v>
      </c>
      <c r="G580" s="2"/>
      <c r="H580" s="53"/>
      <c r="I580" s="10">
        <f>IF(AND($F580&gt;I$10,$E580&gt;0),$D580/$E580,IF(I$10=$F580,$D580-SUM($G580:G580),0))</f>
        <v>67994.872134407473</v>
      </c>
      <c r="J580" s="10">
        <f>IF(AND($F580&gt;J$10,$E580&gt;0),$D580/$E580,IF(J$10=$F580,$D580-SUM($G580:I580),0))</f>
        <v>67994.872134407473</v>
      </c>
      <c r="K580" s="10">
        <f>IF(AND($F580&gt;K$10,$E580&gt;0),$D580/$E580,IF(K$10=$F580,$D580-SUM($G580:J580),0))</f>
        <v>67994.872134407473</v>
      </c>
      <c r="L580" s="10">
        <f>IF(AND($F580&gt;L$10,$E580&gt;0),$D580/$E580,IF(L$10=$F580,$D580-SUM($G580:K580),0))</f>
        <v>67994.872134407473</v>
      </c>
      <c r="M580" s="10">
        <f>IF(AND($F580&gt;M$10,$E580&gt;0),$D580/$E580,IF(M$10=$F580,$D580-SUM($G580:L580),0))</f>
        <v>67994.872134407473</v>
      </c>
      <c r="N580" s="2"/>
      <c r="O580" s="10">
        <f>I580*PRODUCT($O$17:O$17)</f>
        <v>68606.825983617135</v>
      </c>
      <c r="P580" s="10">
        <f>J580*PRODUCT($O$17:P$17)</f>
        <v>69224.287417469677</v>
      </c>
      <c r="Q580" s="10">
        <f>K580*PRODUCT($O$17:Q$17)</f>
        <v>69847.306004226892</v>
      </c>
      <c r="R580" s="10">
        <f>L580*PRODUCT($O$17:R$17)</f>
        <v>70475.931758264924</v>
      </c>
      <c r="S580" s="10">
        <f>M580*PRODUCT($O$17:S$17)</f>
        <v>71110.215144089307</v>
      </c>
      <c r="T580" s="2"/>
      <c r="U580" s="10">
        <f t="shared" si="52"/>
        <v>3053003.7562709623</v>
      </c>
      <c r="V580" s="10">
        <f t="shared" si="56"/>
        <v>3011256.5026599313</v>
      </c>
      <c r="W580" s="10">
        <f t="shared" si="56"/>
        <v>2968510.5051796436</v>
      </c>
      <c r="X580" s="10">
        <f t="shared" si="56"/>
        <v>2924751.1679679952</v>
      </c>
      <c r="Y580" s="10">
        <f t="shared" si="56"/>
        <v>2879963.7133356174</v>
      </c>
    </row>
    <row r="581" spans="1:25" s="5" customFormat="1" x14ac:dyDescent="0.2">
      <c r="A581" s="2"/>
      <c r="B581" s="29">
        <f>'3) Input geactiveerde inflatie'!B568</f>
        <v>556</v>
      </c>
      <c r="C581" s="29">
        <f>'3) Input geactiveerde inflatie'!D568</f>
        <v>3058944.5940464512</v>
      </c>
      <c r="D581" s="10">
        <f t="shared" si="53"/>
        <v>1529472.2970232256</v>
      </c>
      <c r="E581" s="39">
        <f>'3) Input geactiveerde inflatie'!E568</f>
        <v>35.5</v>
      </c>
      <c r="F581" s="51">
        <f>'3) Input geactiveerde inflatie'!F568</f>
        <v>2057</v>
      </c>
      <c r="G581" s="2"/>
      <c r="H581" s="53"/>
      <c r="I581" s="10">
        <f>IF(AND($F581&gt;I$10,$E581&gt;0),$D581/$E581,IF(I$10=$F581,$D581-SUM($G581:G581),0))</f>
        <v>43083.726676710583</v>
      </c>
      <c r="J581" s="10">
        <f>IF(AND($F581&gt;J$10,$E581&gt;0),$D581/$E581,IF(J$10=$F581,$D581-SUM($G581:I581),0))</f>
        <v>43083.726676710583</v>
      </c>
      <c r="K581" s="10">
        <f>IF(AND($F581&gt;K$10,$E581&gt;0),$D581/$E581,IF(K$10=$F581,$D581-SUM($G581:J581),0))</f>
        <v>43083.726676710583</v>
      </c>
      <c r="L581" s="10">
        <f>IF(AND($F581&gt;L$10,$E581&gt;0),$D581/$E581,IF(L$10=$F581,$D581-SUM($G581:K581),0))</f>
        <v>43083.726676710583</v>
      </c>
      <c r="M581" s="10">
        <f>IF(AND($F581&gt;M$10,$E581&gt;0),$D581/$E581,IF(M$10=$F581,$D581-SUM($G581:L581),0))</f>
        <v>43083.726676710583</v>
      </c>
      <c r="N581" s="2"/>
      <c r="O581" s="10">
        <f>I581*PRODUCT($O$17:O$17)</f>
        <v>43471.480216800977</v>
      </c>
      <c r="P581" s="10">
        <f>J581*PRODUCT($O$17:P$17)</f>
        <v>43862.72353875218</v>
      </c>
      <c r="Q581" s="10">
        <f>K581*PRODUCT($O$17:Q$17)</f>
        <v>44257.488050600943</v>
      </c>
      <c r="R581" s="10">
        <f>L581*PRODUCT($O$17:R$17)</f>
        <v>44655.805443056342</v>
      </c>
      <c r="S581" s="10">
        <f>M581*PRODUCT($O$17:S$17)</f>
        <v>45057.707692043849</v>
      </c>
      <c r="T581" s="2"/>
      <c r="U581" s="10">
        <f t="shared" si="52"/>
        <v>1499766.0674796335</v>
      </c>
      <c r="V581" s="10">
        <f t="shared" si="56"/>
        <v>1469401.2385481978</v>
      </c>
      <c r="W581" s="10">
        <f t="shared" si="56"/>
        <v>1438368.3616445304</v>
      </c>
      <c r="X581" s="10">
        <f t="shared" si="56"/>
        <v>1406657.8714562748</v>
      </c>
      <c r="Y581" s="10">
        <f t="shared" si="56"/>
        <v>1374260.0846073371</v>
      </c>
    </row>
    <row r="582" spans="1:25" s="5" customFormat="1" x14ac:dyDescent="0.2">
      <c r="A582" s="2"/>
      <c r="B582" s="29">
        <f>'3) Input geactiveerde inflatie'!B569</f>
        <v>557</v>
      </c>
      <c r="C582" s="29">
        <f>'3) Input geactiveerde inflatie'!D569</f>
        <v>6266.4352852404409</v>
      </c>
      <c r="D582" s="10">
        <f t="shared" si="53"/>
        <v>3133.2176426202204</v>
      </c>
      <c r="E582" s="39">
        <f>'3) Input geactiveerde inflatie'!E569</f>
        <v>25.5</v>
      </c>
      <c r="F582" s="51">
        <f>'3) Input geactiveerde inflatie'!F569</f>
        <v>2047</v>
      </c>
      <c r="G582" s="2"/>
      <c r="H582" s="53"/>
      <c r="I582" s="10">
        <f>IF(AND($F582&gt;I$10,$E582&gt;0),$D582/$E582,IF(I$10=$F582,$D582-SUM($G582:G582),0))</f>
        <v>122.87128010275374</v>
      </c>
      <c r="J582" s="10">
        <f>IF(AND($F582&gt;J$10,$E582&gt;0),$D582/$E582,IF(J$10=$F582,$D582-SUM($G582:I582),0))</f>
        <v>122.87128010275374</v>
      </c>
      <c r="K582" s="10">
        <f>IF(AND($F582&gt;K$10,$E582&gt;0),$D582/$E582,IF(K$10=$F582,$D582-SUM($G582:J582),0))</f>
        <v>122.87128010275374</v>
      </c>
      <c r="L582" s="10">
        <f>IF(AND($F582&gt;L$10,$E582&gt;0),$D582/$E582,IF(L$10=$F582,$D582-SUM($G582:K582),0))</f>
        <v>122.87128010275374</v>
      </c>
      <c r="M582" s="10">
        <f>IF(AND($F582&gt;M$10,$E582&gt;0),$D582/$E582,IF(M$10=$F582,$D582-SUM($G582:L582),0))</f>
        <v>122.87128010275374</v>
      </c>
      <c r="N582" s="2"/>
      <c r="O582" s="10">
        <f>I582*PRODUCT($O$17:O$17)</f>
        <v>123.97712162367851</v>
      </c>
      <c r="P582" s="10">
        <f>J582*PRODUCT($O$17:P$17)</f>
        <v>125.09291571829161</v>
      </c>
      <c r="Q582" s="10">
        <f>K582*PRODUCT($O$17:Q$17)</f>
        <v>126.2187519597562</v>
      </c>
      <c r="R582" s="10">
        <f>L582*PRODUCT($O$17:R$17)</f>
        <v>127.354720727394</v>
      </c>
      <c r="S582" s="10">
        <f>M582*PRODUCT($O$17:S$17)</f>
        <v>128.50091321394055</v>
      </c>
      <c r="T582" s="2"/>
      <c r="U582" s="10">
        <f t="shared" si="52"/>
        <v>3037.4394797801233</v>
      </c>
      <c r="V582" s="10">
        <f t="shared" si="56"/>
        <v>2939.6835193798524</v>
      </c>
      <c r="W582" s="10">
        <f t="shared" si="56"/>
        <v>2839.921919094515</v>
      </c>
      <c r="X582" s="10">
        <f t="shared" si="56"/>
        <v>2738.1264956389714</v>
      </c>
      <c r="Y582" s="10">
        <f t="shared" si="56"/>
        <v>2634.268720885781</v>
      </c>
    </row>
    <row r="583" spans="1:25" s="5" customFormat="1" x14ac:dyDescent="0.2">
      <c r="A583" s="2"/>
      <c r="B583" s="29">
        <f>'3) Input geactiveerde inflatie'!B570</f>
        <v>558</v>
      </c>
      <c r="C583" s="29">
        <f>'3) Input geactiveerde inflatie'!D570</f>
        <v>464282.71877933387</v>
      </c>
      <c r="D583" s="10">
        <f t="shared" si="53"/>
        <v>232141.35938966693</v>
      </c>
      <c r="E583" s="39">
        <f>'3) Input geactiveerde inflatie'!E570</f>
        <v>20.5</v>
      </c>
      <c r="F583" s="51">
        <f>'3) Input geactiveerde inflatie'!F570</f>
        <v>2042</v>
      </c>
      <c r="G583" s="2"/>
      <c r="H583" s="53"/>
      <c r="I583" s="10">
        <f>IF(AND($F583&gt;I$10,$E583&gt;0),$D583/$E583,IF(I$10=$F583,$D583-SUM($G583:G583),0))</f>
        <v>11323.968750715459</v>
      </c>
      <c r="J583" s="10">
        <f>IF(AND($F583&gt;J$10,$E583&gt;0),$D583/$E583,IF(J$10=$F583,$D583-SUM($G583:I583),0))</f>
        <v>11323.968750715459</v>
      </c>
      <c r="K583" s="10">
        <f>IF(AND($F583&gt;K$10,$E583&gt;0),$D583/$E583,IF(K$10=$F583,$D583-SUM($G583:J583),0))</f>
        <v>11323.968750715459</v>
      </c>
      <c r="L583" s="10">
        <f>IF(AND($F583&gt;L$10,$E583&gt;0),$D583/$E583,IF(L$10=$F583,$D583-SUM($G583:K583),0))</f>
        <v>11323.968750715459</v>
      </c>
      <c r="M583" s="10">
        <f>IF(AND($F583&gt;M$10,$E583&gt;0),$D583/$E583,IF(M$10=$F583,$D583-SUM($G583:L583),0))</f>
        <v>11323.968750715459</v>
      </c>
      <c r="N583" s="2"/>
      <c r="O583" s="10">
        <f>I583*PRODUCT($O$17:O$17)</f>
        <v>11425.884469471897</v>
      </c>
      <c r="P583" s="10">
        <f>J583*PRODUCT($O$17:P$17)</f>
        <v>11528.717429697143</v>
      </c>
      <c r="Q583" s="10">
        <f>K583*PRODUCT($O$17:Q$17)</f>
        <v>11632.475886564416</v>
      </c>
      <c r="R583" s="10">
        <f>L583*PRODUCT($O$17:R$17)</f>
        <v>11737.168169543493</v>
      </c>
      <c r="S583" s="10">
        <f>M583*PRODUCT($O$17:S$17)</f>
        <v>11842.802683069383</v>
      </c>
      <c r="T583" s="2"/>
      <c r="U583" s="10">
        <f t="shared" si="52"/>
        <v>222804.74715470203</v>
      </c>
      <c r="V583" s="10">
        <f t="shared" si="56"/>
        <v>213281.27244939719</v>
      </c>
      <c r="W583" s="10">
        <f t="shared" si="56"/>
        <v>203568.32801487733</v>
      </c>
      <c r="X583" s="10">
        <f t="shared" si="56"/>
        <v>193663.27479746772</v>
      </c>
      <c r="Y583" s="10">
        <f t="shared" si="56"/>
        <v>183563.44158757554</v>
      </c>
    </row>
    <row r="584" spans="1:25" s="5" customFormat="1" x14ac:dyDescent="0.2">
      <c r="A584" s="2"/>
      <c r="B584" s="29">
        <f>'3) Input geactiveerde inflatie'!B571</f>
        <v>559</v>
      </c>
      <c r="C584" s="29">
        <f>'3) Input geactiveerde inflatie'!D571</f>
        <v>32037.56553176092</v>
      </c>
      <c r="D584" s="10">
        <f t="shared" si="53"/>
        <v>16018.78276588046</v>
      </c>
      <c r="E584" s="39">
        <f>'3) Input geactiveerde inflatie'!E571</f>
        <v>15.5</v>
      </c>
      <c r="F584" s="51">
        <f>'3) Input geactiveerde inflatie'!F571</f>
        <v>2037</v>
      </c>
      <c r="G584" s="2"/>
      <c r="H584" s="53"/>
      <c r="I584" s="10">
        <f>IF(AND($F584&gt;I$10,$E584&gt;0),$D584/$E584,IF(I$10=$F584,$D584-SUM($G584:G584),0))</f>
        <v>1033.4698558632556</v>
      </c>
      <c r="J584" s="10">
        <f>IF(AND($F584&gt;J$10,$E584&gt;0),$D584/$E584,IF(J$10=$F584,$D584-SUM($G584:I584),0))</f>
        <v>1033.4698558632556</v>
      </c>
      <c r="K584" s="10">
        <f>IF(AND($F584&gt;K$10,$E584&gt;0),$D584/$E584,IF(K$10=$F584,$D584-SUM($G584:J584),0))</f>
        <v>1033.4698558632556</v>
      </c>
      <c r="L584" s="10">
        <f>IF(AND($F584&gt;L$10,$E584&gt;0),$D584/$E584,IF(L$10=$F584,$D584-SUM($G584:K584),0))</f>
        <v>1033.4698558632556</v>
      </c>
      <c r="M584" s="10">
        <f>IF(AND($F584&gt;M$10,$E584&gt;0),$D584/$E584,IF(M$10=$F584,$D584-SUM($G584:L584),0))</f>
        <v>1033.4698558632556</v>
      </c>
      <c r="N584" s="2"/>
      <c r="O584" s="10">
        <f>I584*PRODUCT($O$17:O$17)</f>
        <v>1042.7710845660247</v>
      </c>
      <c r="P584" s="10">
        <f>J584*PRODUCT($O$17:P$17)</f>
        <v>1052.156024327119</v>
      </c>
      <c r="Q584" s="10">
        <f>K584*PRODUCT($O$17:Q$17)</f>
        <v>1061.6254285460627</v>
      </c>
      <c r="R584" s="10">
        <f>L584*PRODUCT($O$17:R$17)</f>
        <v>1071.1800574029771</v>
      </c>
      <c r="S584" s="10">
        <f>M584*PRODUCT($O$17:S$17)</f>
        <v>1080.8206779196039</v>
      </c>
      <c r="T584" s="2"/>
      <c r="U584" s="10">
        <f t="shared" si="52"/>
        <v>15120.180726207358</v>
      </c>
      <c r="V584" s="10">
        <f t="shared" si="56"/>
        <v>14204.106328416103</v>
      </c>
      <c r="W584" s="10">
        <f t="shared" si="56"/>
        <v>13270.317856825783</v>
      </c>
      <c r="X584" s="10">
        <f t="shared" si="56"/>
        <v>12318.570660134237</v>
      </c>
      <c r="Y584" s="10">
        <f t="shared" si="56"/>
        <v>11348.61711815584</v>
      </c>
    </row>
    <row r="585" spans="1:25" s="5" customFormat="1" x14ac:dyDescent="0.2">
      <c r="A585" s="2"/>
      <c r="B585" s="29">
        <f>'3) Input geactiveerde inflatie'!B572</f>
        <v>560</v>
      </c>
      <c r="C585" s="29">
        <f>'3) Input geactiveerde inflatie'!D572</f>
        <v>37998.206330055604</v>
      </c>
      <c r="D585" s="10">
        <f t="shared" si="53"/>
        <v>18999.103165027802</v>
      </c>
      <c r="E585" s="39">
        <f>'3) Input geactiveerde inflatie'!E572</f>
        <v>5.5</v>
      </c>
      <c r="F585" s="51">
        <f>'3) Input geactiveerde inflatie'!F572</f>
        <v>2027</v>
      </c>
      <c r="G585" s="2"/>
      <c r="H585" s="53"/>
      <c r="I585" s="10">
        <f>IF(AND($F585&gt;I$10,$E585&gt;0),$D585/$E585,IF(I$10=$F585,$D585-SUM($G585:G585),0))</f>
        <v>3454.3823936414187</v>
      </c>
      <c r="J585" s="10">
        <f>IF(AND($F585&gt;J$10,$E585&gt;0),$D585/$E585,IF(J$10=$F585,$D585-SUM($G585:I585),0))</f>
        <v>3454.3823936414187</v>
      </c>
      <c r="K585" s="10">
        <f>IF(AND($F585&gt;K$10,$E585&gt;0),$D585/$E585,IF(K$10=$F585,$D585-SUM($G585:J585),0))</f>
        <v>3454.3823936414187</v>
      </c>
      <c r="L585" s="10">
        <f>IF(AND($F585&gt;L$10,$E585&gt;0),$D585/$E585,IF(L$10=$F585,$D585-SUM($G585:K585),0))</f>
        <v>3454.3823936414187</v>
      </c>
      <c r="M585" s="10">
        <f>IF(AND($F585&gt;M$10,$E585&gt;0),$D585/$E585,IF(M$10=$F585,$D585-SUM($G585:L585),0))</f>
        <v>3454.3823936414187</v>
      </c>
      <c r="N585" s="2"/>
      <c r="O585" s="10">
        <f>I585*PRODUCT($O$17:O$17)</f>
        <v>3485.4718351841911</v>
      </c>
      <c r="P585" s="10">
        <f>J585*PRODUCT($O$17:P$17)</f>
        <v>3516.8410817008485</v>
      </c>
      <c r="Q585" s="10">
        <f>K585*PRODUCT($O$17:Q$17)</f>
        <v>3548.4926514361555</v>
      </c>
      <c r="R585" s="10">
        <f>L585*PRODUCT($O$17:R$17)</f>
        <v>3580.4290852990803</v>
      </c>
      <c r="S585" s="10">
        <f>M585*PRODUCT($O$17:S$17)</f>
        <v>3612.652947066772</v>
      </c>
      <c r="T585" s="2"/>
      <c r="U585" s="10">
        <f t="shared" si="52"/>
        <v>15684.623258328858</v>
      </c>
      <c r="V585" s="10">
        <f t="shared" si="56"/>
        <v>12308.943785952968</v>
      </c>
      <c r="W585" s="10">
        <f t="shared" si="56"/>
        <v>8871.2316285903871</v>
      </c>
      <c r="X585" s="10">
        <f t="shared" si="56"/>
        <v>5370.6436279486206</v>
      </c>
      <c r="Y585" s="10">
        <f t="shared" si="56"/>
        <v>1806.326473533386</v>
      </c>
    </row>
    <row r="586" spans="1:25" s="5" customFormat="1" x14ac:dyDescent="0.2">
      <c r="A586" s="2"/>
      <c r="B586" s="29">
        <f>'3) Input geactiveerde inflatie'!B573</f>
        <v>561</v>
      </c>
      <c r="C586" s="29">
        <f>'3) Input geactiveerde inflatie'!D573</f>
        <v>106489.86515020067</v>
      </c>
      <c r="D586" s="10">
        <f t="shared" si="53"/>
        <v>53244.932575100334</v>
      </c>
      <c r="E586" s="39">
        <f>'3) Input geactiveerde inflatie'!E573</f>
        <v>0.5</v>
      </c>
      <c r="F586" s="51">
        <f>'3) Input geactiveerde inflatie'!F573</f>
        <v>2022</v>
      </c>
      <c r="G586" s="2"/>
      <c r="H586" s="53"/>
      <c r="I586" s="10">
        <f>IF(AND($F586&gt;I$10,$E586&gt;0),$D586/$E586,IF(I$10=$F586,$D586-SUM($G586:G586),0))</f>
        <v>53244.932575100334</v>
      </c>
      <c r="J586" s="10">
        <f>IF(AND($F586&gt;J$10,$E586&gt;0),$D586/$E586,IF(J$10=$F586,$D586-SUM($G586:I586),0))</f>
        <v>0</v>
      </c>
      <c r="K586" s="10">
        <f>IF(AND($F586&gt;K$10,$E586&gt;0),$D586/$E586,IF(K$10=$F586,$D586-SUM($G586:J586),0))</f>
        <v>0</v>
      </c>
      <c r="L586" s="10">
        <f>IF(AND($F586&gt;L$10,$E586&gt;0),$D586/$E586,IF(L$10=$F586,$D586-SUM($G586:K586),0))</f>
        <v>0</v>
      </c>
      <c r="M586" s="10">
        <f>IF(AND($F586&gt;M$10,$E586&gt;0),$D586/$E586,IF(M$10=$F586,$D586-SUM($G586:L586),0))</f>
        <v>0</v>
      </c>
      <c r="N586" s="2"/>
      <c r="O586" s="10">
        <f>I586*PRODUCT($O$17:O$17)</f>
        <v>53724.136968276231</v>
      </c>
      <c r="P586" s="10">
        <f>J586*PRODUCT($O$17:P$17)</f>
        <v>0</v>
      </c>
      <c r="Q586" s="10">
        <f>K586*PRODUCT($O$17:Q$17)</f>
        <v>0</v>
      </c>
      <c r="R586" s="10">
        <f>L586*PRODUCT($O$17:R$17)</f>
        <v>0</v>
      </c>
      <c r="S586" s="10">
        <f>M586*PRODUCT($O$17:S$17)</f>
        <v>0</v>
      </c>
      <c r="T586" s="2"/>
      <c r="U586" s="10">
        <f t="shared" si="52"/>
        <v>0</v>
      </c>
      <c r="V586" s="10">
        <f t="shared" si="56"/>
        <v>0</v>
      </c>
      <c r="W586" s="10">
        <f t="shared" si="56"/>
        <v>0</v>
      </c>
      <c r="X586" s="10">
        <f t="shared" si="56"/>
        <v>0</v>
      </c>
      <c r="Y586" s="10">
        <f t="shared" si="56"/>
        <v>0</v>
      </c>
    </row>
    <row r="587" spans="1:25" s="5" customFormat="1" x14ac:dyDescent="0.2">
      <c r="A587" s="2"/>
      <c r="B587" s="29">
        <f>'3) Input geactiveerde inflatie'!B574</f>
        <v>562</v>
      </c>
      <c r="C587" s="29">
        <f>'3) Input geactiveerde inflatie'!D574</f>
        <v>17985.013999880699</v>
      </c>
      <c r="D587" s="10">
        <f t="shared" si="53"/>
        <v>8992.5069999403495</v>
      </c>
      <c r="E587" s="39">
        <f>'3) Input geactiveerde inflatie'!E574</f>
        <v>0</v>
      </c>
      <c r="F587" s="51">
        <f>'3) Input geactiveerde inflatie'!F574</f>
        <v>2017</v>
      </c>
      <c r="G587" s="2"/>
      <c r="H587" s="53"/>
      <c r="I587" s="10">
        <f>IF(AND($F587&gt;I$10,$E587&gt;0),$D587/$E587,IF(I$10=$F587,$D587-SUM($G587:G587),0))</f>
        <v>0</v>
      </c>
      <c r="J587" s="10">
        <f>IF(AND($F587&gt;J$10,$E587&gt;0),$D587/$E587,IF(J$10=$F587,$D587-SUM($G587:I587),0))</f>
        <v>0</v>
      </c>
      <c r="K587" s="10">
        <f>IF(AND($F587&gt;K$10,$E587&gt;0),$D587/$E587,IF(K$10=$F587,$D587-SUM($G587:J587),0))</f>
        <v>0</v>
      </c>
      <c r="L587" s="10">
        <f>IF(AND($F587&gt;L$10,$E587&gt;0),$D587/$E587,IF(L$10=$F587,$D587-SUM($G587:K587),0))</f>
        <v>0</v>
      </c>
      <c r="M587" s="10">
        <f>IF(AND($F587&gt;M$10,$E587&gt;0),$D587/$E587,IF(M$10=$F587,$D587-SUM($G587:L587),0))</f>
        <v>0</v>
      </c>
      <c r="N587" s="2"/>
      <c r="O587" s="10">
        <f>I587*PRODUCT($O$17:O$17)</f>
        <v>0</v>
      </c>
      <c r="P587" s="10">
        <f>J587*PRODUCT($O$17:P$17)</f>
        <v>0</v>
      </c>
      <c r="Q587" s="10">
        <f>K587*PRODUCT($O$17:Q$17)</f>
        <v>0</v>
      </c>
      <c r="R587" s="10">
        <f>L587*PRODUCT($O$17:R$17)</f>
        <v>0</v>
      </c>
      <c r="S587" s="10">
        <f>M587*PRODUCT($O$17:S$17)</f>
        <v>0</v>
      </c>
      <c r="T587" s="2"/>
      <c r="U587" s="10">
        <f t="shared" si="52"/>
        <v>9073.4395629398114</v>
      </c>
      <c r="V587" s="10">
        <f t="shared" ref="V587:Y602" si="57">U587*P$17-P587</f>
        <v>9155.1005190062679</v>
      </c>
      <c r="W587" s="10">
        <f t="shared" si="57"/>
        <v>9237.496423677323</v>
      </c>
      <c r="X587" s="10">
        <f t="shared" si="57"/>
        <v>9320.6338914904172</v>
      </c>
      <c r="Y587" s="10">
        <f t="shared" si="57"/>
        <v>9404.51959651383</v>
      </c>
    </row>
    <row r="588" spans="1:25" s="5" customFormat="1" x14ac:dyDescent="0.2">
      <c r="A588" s="2"/>
      <c r="B588" s="29">
        <f>'3) Input geactiveerde inflatie'!B575</f>
        <v>563</v>
      </c>
      <c r="C588" s="29">
        <f>'3) Input geactiveerde inflatie'!D575</f>
        <v>6173160.251564458</v>
      </c>
      <c r="D588" s="10">
        <f t="shared" si="53"/>
        <v>3086580.125782229</v>
      </c>
      <c r="E588" s="39">
        <f>'3) Input geactiveerde inflatie'!E575</f>
        <v>46.5</v>
      </c>
      <c r="F588" s="51">
        <f>'3) Input geactiveerde inflatie'!F575</f>
        <v>2068</v>
      </c>
      <c r="G588" s="2"/>
      <c r="H588" s="53"/>
      <c r="I588" s="10">
        <f>IF(AND($F588&gt;I$10,$E588&gt;0),$D588/$E588,IF(I$10=$F588,$D588-SUM($G588:G588),0))</f>
        <v>66378.067221123201</v>
      </c>
      <c r="J588" s="10">
        <f>IF(AND($F588&gt;J$10,$E588&gt;0),$D588/$E588,IF(J$10=$F588,$D588-SUM($G588:I588),0))</f>
        <v>66378.067221123201</v>
      </c>
      <c r="K588" s="10">
        <f>IF(AND($F588&gt;K$10,$E588&gt;0),$D588/$E588,IF(K$10=$F588,$D588-SUM($G588:J588),0))</f>
        <v>66378.067221123201</v>
      </c>
      <c r="L588" s="10">
        <f>IF(AND($F588&gt;L$10,$E588&gt;0),$D588/$E588,IF(L$10=$F588,$D588-SUM($G588:K588),0))</f>
        <v>66378.067221123201</v>
      </c>
      <c r="M588" s="10">
        <f>IF(AND($F588&gt;M$10,$E588&gt;0),$D588/$E588,IF(M$10=$F588,$D588-SUM($G588:L588),0))</f>
        <v>66378.067221123201</v>
      </c>
      <c r="N588" s="2"/>
      <c r="O588" s="10">
        <f>I588*PRODUCT($O$17:O$17)</f>
        <v>66975.469826113302</v>
      </c>
      <c r="P588" s="10">
        <f>J588*PRODUCT($O$17:P$17)</f>
        <v>67578.249054548316</v>
      </c>
      <c r="Q588" s="10">
        <f>K588*PRODUCT($O$17:Q$17)</f>
        <v>68186.453296039239</v>
      </c>
      <c r="R588" s="10">
        <f>L588*PRODUCT($O$17:R$17)</f>
        <v>68800.131375703582</v>
      </c>
      <c r="S588" s="10">
        <f>M588*PRODUCT($O$17:S$17)</f>
        <v>69419.332558084905</v>
      </c>
      <c r="T588" s="2"/>
      <c r="U588" s="10">
        <f t="shared" si="52"/>
        <v>3047383.8770881551</v>
      </c>
      <c r="V588" s="10">
        <f t="shared" si="57"/>
        <v>3007232.0829273998</v>
      </c>
      <c r="W588" s="10">
        <f t="shared" si="57"/>
        <v>2966110.7183777066</v>
      </c>
      <c r="X588" s="10">
        <f t="shared" si="57"/>
        <v>2924005.583467402</v>
      </c>
      <c r="Y588" s="10">
        <f t="shared" si="57"/>
        <v>2880902.3011605237</v>
      </c>
    </row>
    <row r="589" spans="1:25" s="5" customFormat="1" x14ac:dyDescent="0.2">
      <c r="A589" s="2"/>
      <c r="B589" s="29">
        <f>'3) Input geactiveerde inflatie'!B576</f>
        <v>564</v>
      </c>
      <c r="C589" s="29">
        <f>'3) Input geactiveerde inflatie'!D576</f>
        <v>2332131.714598693</v>
      </c>
      <c r="D589" s="10">
        <f t="shared" si="53"/>
        <v>1166065.8572993465</v>
      </c>
      <c r="E589" s="39">
        <f>'3) Input geactiveerde inflatie'!E576</f>
        <v>36.5</v>
      </c>
      <c r="F589" s="51">
        <f>'3) Input geactiveerde inflatie'!F576</f>
        <v>2058</v>
      </c>
      <c r="G589" s="2"/>
      <c r="H589" s="53"/>
      <c r="I589" s="10">
        <f>IF(AND($F589&gt;I$10,$E589&gt;0),$D589/$E589,IF(I$10=$F589,$D589-SUM($G589:G589),0))</f>
        <v>31947.009789023192</v>
      </c>
      <c r="J589" s="10">
        <f>IF(AND($F589&gt;J$10,$E589&gt;0),$D589/$E589,IF(J$10=$F589,$D589-SUM($G589:I589),0))</f>
        <v>31947.009789023192</v>
      </c>
      <c r="K589" s="10">
        <f>IF(AND($F589&gt;K$10,$E589&gt;0),$D589/$E589,IF(K$10=$F589,$D589-SUM($G589:J589),0))</f>
        <v>31947.009789023192</v>
      </c>
      <c r="L589" s="10">
        <f>IF(AND($F589&gt;L$10,$E589&gt;0),$D589/$E589,IF(L$10=$F589,$D589-SUM($G589:K589),0))</f>
        <v>31947.009789023192</v>
      </c>
      <c r="M589" s="10">
        <f>IF(AND($F589&gt;M$10,$E589&gt;0),$D589/$E589,IF(M$10=$F589,$D589-SUM($G589:L589),0))</f>
        <v>31947.009789023192</v>
      </c>
      <c r="N589" s="2"/>
      <c r="O589" s="10">
        <f>I589*PRODUCT($O$17:O$17)</f>
        <v>32234.532877124399</v>
      </c>
      <c r="P589" s="10">
        <f>J589*PRODUCT($O$17:P$17)</f>
        <v>32524.643673018512</v>
      </c>
      <c r="Q589" s="10">
        <f>K589*PRODUCT($O$17:Q$17)</f>
        <v>32817.365466075673</v>
      </c>
      <c r="R589" s="10">
        <f>L589*PRODUCT($O$17:R$17)</f>
        <v>33112.721755270351</v>
      </c>
      <c r="S589" s="10">
        <f>M589*PRODUCT($O$17:S$17)</f>
        <v>33410.736251067785</v>
      </c>
      <c r="T589" s="2"/>
      <c r="U589" s="10">
        <f t="shared" si="52"/>
        <v>1144325.9171379162</v>
      </c>
      <c r="V589" s="10">
        <f t="shared" si="57"/>
        <v>1122100.2067191387</v>
      </c>
      <c r="W589" s="10">
        <f t="shared" si="57"/>
        <v>1099381.743113535</v>
      </c>
      <c r="X589" s="10">
        <f t="shared" si="57"/>
        <v>1076163.4570462862</v>
      </c>
      <c r="Y589" s="10">
        <f t="shared" si="57"/>
        <v>1052438.1919086347</v>
      </c>
    </row>
    <row r="590" spans="1:25" s="5" customFormat="1" x14ac:dyDescent="0.2">
      <c r="A590" s="2"/>
      <c r="B590" s="29">
        <f>'3) Input geactiveerde inflatie'!B577</f>
        <v>565</v>
      </c>
      <c r="C590" s="29">
        <f>'3) Input geactiveerde inflatie'!D577</f>
        <v>125777.30184389697</v>
      </c>
      <c r="D590" s="10">
        <f t="shared" si="53"/>
        <v>62888.650921948487</v>
      </c>
      <c r="E590" s="39">
        <f>'3) Input geactiveerde inflatie'!E577</f>
        <v>26.5</v>
      </c>
      <c r="F590" s="51">
        <f>'3) Input geactiveerde inflatie'!F577</f>
        <v>2048</v>
      </c>
      <c r="G590" s="2"/>
      <c r="H590" s="53"/>
      <c r="I590" s="10">
        <f>IF(AND($F590&gt;I$10,$E590&gt;0),$D590/$E590,IF(I$10=$F590,$D590-SUM($G590:G590),0))</f>
        <v>2373.156638564094</v>
      </c>
      <c r="J590" s="10">
        <f>IF(AND($F590&gt;J$10,$E590&gt;0),$D590/$E590,IF(J$10=$F590,$D590-SUM($G590:I590),0))</f>
        <v>2373.156638564094</v>
      </c>
      <c r="K590" s="10">
        <f>IF(AND($F590&gt;K$10,$E590&gt;0),$D590/$E590,IF(K$10=$F590,$D590-SUM($G590:J590),0))</f>
        <v>2373.156638564094</v>
      </c>
      <c r="L590" s="10">
        <f>IF(AND($F590&gt;L$10,$E590&gt;0),$D590/$E590,IF(L$10=$F590,$D590-SUM($G590:K590),0))</f>
        <v>2373.156638564094</v>
      </c>
      <c r="M590" s="10">
        <f>IF(AND($F590&gt;M$10,$E590&gt;0),$D590/$E590,IF(M$10=$F590,$D590-SUM($G590:L590),0))</f>
        <v>2373.156638564094</v>
      </c>
      <c r="N590" s="2"/>
      <c r="O590" s="10">
        <f>I590*PRODUCT($O$17:O$17)</f>
        <v>2394.5150483111706</v>
      </c>
      <c r="P590" s="10">
        <f>J590*PRODUCT($O$17:P$17)</f>
        <v>2416.065683745971</v>
      </c>
      <c r="Q590" s="10">
        <f>K590*PRODUCT($O$17:Q$17)</f>
        <v>2437.8102748996844</v>
      </c>
      <c r="R590" s="10">
        <f>L590*PRODUCT($O$17:R$17)</f>
        <v>2459.750567373781</v>
      </c>
      <c r="S590" s="10">
        <f>M590*PRODUCT($O$17:S$17)</f>
        <v>2481.8883224801448</v>
      </c>
      <c r="T590" s="2"/>
      <c r="U590" s="10">
        <f t="shared" si="52"/>
        <v>61060.133731934846</v>
      </c>
      <c r="V590" s="10">
        <f t="shared" si="57"/>
        <v>59193.609251776288</v>
      </c>
      <c r="W590" s="10">
        <f t="shared" si="57"/>
        <v>57288.541460142587</v>
      </c>
      <c r="X590" s="10">
        <f t="shared" si="57"/>
        <v>55344.387765910084</v>
      </c>
      <c r="Y590" s="10">
        <f t="shared" si="57"/>
        <v>53360.598933323119</v>
      </c>
    </row>
    <row r="591" spans="1:25" s="5" customFormat="1" x14ac:dyDescent="0.2">
      <c r="A591" s="2"/>
      <c r="B591" s="29">
        <f>'3) Input geactiveerde inflatie'!B578</f>
        <v>566</v>
      </c>
      <c r="C591" s="29">
        <f>'3) Input geactiveerde inflatie'!D578</f>
        <v>127462.58771526115</v>
      </c>
      <c r="D591" s="10">
        <f t="shared" si="53"/>
        <v>63731.293857630575</v>
      </c>
      <c r="E591" s="39">
        <f>'3) Input geactiveerde inflatie'!E578</f>
        <v>21.5</v>
      </c>
      <c r="F591" s="51">
        <f>'3) Input geactiveerde inflatie'!F578</f>
        <v>2043</v>
      </c>
      <c r="G591" s="2"/>
      <c r="H591" s="53"/>
      <c r="I591" s="10">
        <f>IF(AND($F591&gt;I$10,$E591&gt;0),$D591/$E591,IF(I$10=$F591,$D591-SUM($G591:G591),0))</f>
        <v>2964.246225936306</v>
      </c>
      <c r="J591" s="10">
        <f>IF(AND($F591&gt;J$10,$E591&gt;0),$D591/$E591,IF(J$10=$F591,$D591-SUM($G591:I591),0))</f>
        <v>2964.246225936306</v>
      </c>
      <c r="K591" s="10">
        <f>IF(AND($F591&gt;K$10,$E591&gt;0),$D591/$E591,IF(K$10=$F591,$D591-SUM($G591:J591),0))</f>
        <v>2964.246225936306</v>
      </c>
      <c r="L591" s="10">
        <f>IF(AND($F591&gt;L$10,$E591&gt;0),$D591/$E591,IF(L$10=$F591,$D591-SUM($G591:K591),0))</f>
        <v>2964.246225936306</v>
      </c>
      <c r="M591" s="10">
        <f>IF(AND($F591&gt;M$10,$E591&gt;0),$D591/$E591,IF(M$10=$F591,$D591-SUM($G591:L591),0))</f>
        <v>2964.246225936306</v>
      </c>
      <c r="N591" s="2"/>
      <c r="O591" s="10">
        <f>I591*PRODUCT($O$17:O$17)</f>
        <v>2990.9244419697325</v>
      </c>
      <c r="P591" s="10">
        <f>J591*PRODUCT($O$17:P$17)</f>
        <v>3017.8427619474596</v>
      </c>
      <c r="Q591" s="10">
        <f>K591*PRODUCT($O$17:Q$17)</f>
        <v>3045.0033468049864</v>
      </c>
      <c r="R591" s="10">
        <f>L591*PRODUCT($O$17:R$17)</f>
        <v>3072.4083769262306</v>
      </c>
      <c r="S591" s="10">
        <f>M591*PRODUCT($O$17:S$17)</f>
        <v>3100.0600523185667</v>
      </c>
      <c r="T591" s="2"/>
      <c r="U591" s="10">
        <f t="shared" si="52"/>
        <v>61313.951060379506</v>
      </c>
      <c r="V591" s="10">
        <f t="shared" si="57"/>
        <v>58847.933857975455</v>
      </c>
      <c r="W591" s="10">
        <f t="shared" si="57"/>
        <v>56332.561915892242</v>
      </c>
      <c r="X591" s="10">
        <f t="shared" si="57"/>
        <v>53767.146596209037</v>
      </c>
      <c r="Y591" s="10">
        <f t="shared" si="57"/>
        <v>51150.990863256346</v>
      </c>
    </row>
    <row r="592" spans="1:25" s="5" customFormat="1" x14ac:dyDescent="0.2">
      <c r="A592" s="2"/>
      <c r="B592" s="29">
        <f>'3) Input geactiveerde inflatie'!B579</f>
        <v>567</v>
      </c>
      <c r="C592" s="29">
        <f>'3) Input geactiveerde inflatie'!D579</f>
        <v>25522.690422450542</v>
      </c>
      <c r="D592" s="10">
        <f t="shared" si="53"/>
        <v>12761.345211225271</v>
      </c>
      <c r="E592" s="39">
        <f>'3) Input geactiveerde inflatie'!E579</f>
        <v>16.5</v>
      </c>
      <c r="F592" s="51">
        <f>'3) Input geactiveerde inflatie'!F579</f>
        <v>2038</v>
      </c>
      <c r="G592" s="2"/>
      <c r="H592" s="53"/>
      <c r="I592" s="10">
        <f>IF(AND($F592&gt;I$10,$E592&gt;0),$D592/$E592,IF(I$10=$F592,$D592-SUM($G592:G592),0))</f>
        <v>773.41486128638007</v>
      </c>
      <c r="J592" s="10">
        <f>IF(AND($F592&gt;J$10,$E592&gt;0),$D592/$E592,IF(J$10=$F592,$D592-SUM($G592:I592),0))</f>
        <v>773.41486128638007</v>
      </c>
      <c r="K592" s="10">
        <f>IF(AND($F592&gt;K$10,$E592&gt;0),$D592/$E592,IF(K$10=$F592,$D592-SUM($G592:J592),0))</f>
        <v>773.41486128638007</v>
      </c>
      <c r="L592" s="10">
        <f>IF(AND($F592&gt;L$10,$E592&gt;0),$D592/$E592,IF(L$10=$F592,$D592-SUM($G592:K592),0))</f>
        <v>773.41486128638007</v>
      </c>
      <c r="M592" s="10">
        <f>IF(AND($F592&gt;M$10,$E592&gt;0),$D592/$E592,IF(M$10=$F592,$D592-SUM($G592:L592),0))</f>
        <v>773.41486128638007</v>
      </c>
      <c r="N592" s="2"/>
      <c r="O592" s="10">
        <f>I592*PRODUCT($O$17:O$17)</f>
        <v>780.3755950379574</v>
      </c>
      <c r="P592" s="10">
        <f>J592*PRODUCT($O$17:P$17)</f>
        <v>787.398975393299</v>
      </c>
      <c r="Q592" s="10">
        <f>K592*PRODUCT($O$17:Q$17)</f>
        <v>794.48556617183851</v>
      </c>
      <c r="R592" s="10">
        <f>L592*PRODUCT($O$17:R$17)</f>
        <v>801.63593626738498</v>
      </c>
      <c r="S592" s="10">
        <f>M592*PRODUCT($O$17:S$17)</f>
        <v>808.85065969379139</v>
      </c>
      <c r="T592" s="2"/>
      <c r="U592" s="10">
        <f t="shared" si="52"/>
        <v>12095.821723088338</v>
      </c>
      <c r="V592" s="10">
        <f t="shared" si="57"/>
        <v>11417.285143202835</v>
      </c>
      <c r="W592" s="10">
        <f t="shared" si="57"/>
        <v>10725.55514331982</v>
      </c>
      <c r="X592" s="10">
        <f t="shared" si="57"/>
        <v>10020.449203342312</v>
      </c>
      <c r="Y592" s="10">
        <f t="shared" si="57"/>
        <v>9301.7825864786009</v>
      </c>
    </row>
    <row r="593" spans="1:25" s="5" customFormat="1" x14ac:dyDescent="0.2">
      <c r="A593" s="2"/>
      <c r="B593" s="29">
        <f>'3) Input geactiveerde inflatie'!B580</f>
        <v>568</v>
      </c>
      <c r="C593" s="29">
        <f>'3) Input geactiveerde inflatie'!D580</f>
        <v>39498.807521608425</v>
      </c>
      <c r="D593" s="10">
        <f t="shared" si="53"/>
        <v>19749.403760804213</v>
      </c>
      <c r="E593" s="39">
        <f>'3) Input geactiveerde inflatie'!E580</f>
        <v>6.5</v>
      </c>
      <c r="F593" s="51">
        <f>'3) Input geactiveerde inflatie'!F580</f>
        <v>2028</v>
      </c>
      <c r="G593" s="2"/>
      <c r="H593" s="53"/>
      <c r="I593" s="10">
        <f>IF(AND($F593&gt;I$10,$E593&gt;0),$D593/$E593,IF(I$10=$F593,$D593-SUM($G593:G593),0))</f>
        <v>3038.3698093544945</v>
      </c>
      <c r="J593" s="10">
        <f>IF(AND($F593&gt;J$10,$E593&gt;0),$D593/$E593,IF(J$10=$F593,$D593-SUM($G593:I593),0))</f>
        <v>3038.3698093544945</v>
      </c>
      <c r="K593" s="10">
        <f>IF(AND($F593&gt;K$10,$E593&gt;0),$D593/$E593,IF(K$10=$F593,$D593-SUM($G593:J593),0))</f>
        <v>3038.3698093544945</v>
      </c>
      <c r="L593" s="10">
        <f>IF(AND($F593&gt;L$10,$E593&gt;0),$D593/$E593,IF(L$10=$F593,$D593-SUM($G593:K593),0))</f>
        <v>3038.3698093544945</v>
      </c>
      <c r="M593" s="10">
        <f>IF(AND($F593&gt;M$10,$E593&gt;0),$D593/$E593,IF(M$10=$F593,$D593-SUM($G593:L593),0))</f>
        <v>3038.3698093544945</v>
      </c>
      <c r="N593" s="2"/>
      <c r="O593" s="10">
        <f>I593*PRODUCT($O$17:O$17)</f>
        <v>3065.7151376386846</v>
      </c>
      <c r="P593" s="10">
        <f>J593*PRODUCT($O$17:P$17)</f>
        <v>3093.3065738774326</v>
      </c>
      <c r="Q593" s="10">
        <f>K593*PRODUCT($O$17:Q$17)</f>
        <v>3121.1463330423289</v>
      </c>
      <c r="R593" s="10">
        <f>L593*PRODUCT($O$17:R$17)</f>
        <v>3149.2366500397093</v>
      </c>
      <c r="S593" s="10">
        <f>M593*PRODUCT($O$17:S$17)</f>
        <v>3177.5797798900667</v>
      </c>
      <c r="T593" s="2"/>
      <c r="U593" s="10">
        <f t="shared" si="52"/>
        <v>16861.433257012766</v>
      </c>
      <c r="V593" s="10">
        <f t="shared" si="57"/>
        <v>13919.879582448446</v>
      </c>
      <c r="W593" s="10">
        <f t="shared" si="57"/>
        <v>10924.012165648151</v>
      </c>
      <c r="X593" s="10">
        <f t="shared" si="57"/>
        <v>7873.0916250992741</v>
      </c>
      <c r="Y593" s="10">
        <f t="shared" si="57"/>
        <v>4766.3696698351005</v>
      </c>
    </row>
    <row r="594" spans="1:25" s="5" customFormat="1" x14ac:dyDescent="0.2">
      <c r="A594" s="2"/>
      <c r="B594" s="29">
        <f>'3) Input geactiveerde inflatie'!B581</f>
        <v>569</v>
      </c>
      <c r="C594" s="29">
        <f>'3) Input geactiveerde inflatie'!D581</f>
        <v>252985.04714061599</v>
      </c>
      <c r="D594" s="10">
        <f t="shared" si="53"/>
        <v>126492.523570308</v>
      </c>
      <c r="E594" s="39">
        <f>'3) Input geactiveerde inflatie'!E581</f>
        <v>1.5</v>
      </c>
      <c r="F594" s="51">
        <f>'3) Input geactiveerde inflatie'!F581</f>
        <v>2023</v>
      </c>
      <c r="G594" s="2"/>
      <c r="H594" s="53"/>
      <c r="I594" s="10">
        <f>IF(AND($F594&gt;I$10,$E594&gt;0),$D594/$E594,IF(I$10=$F594,$D594-SUM($G594:G594),0))</f>
        <v>84328.349046871997</v>
      </c>
      <c r="J594" s="10">
        <f>IF(AND($F594&gt;J$10,$E594&gt;0),$D594/$E594,IF(J$10=$F594,$D594-SUM($G594:I594),0))</f>
        <v>42164.174523435999</v>
      </c>
      <c r="K594" s="10">
        <f>IF(AND($F594&gt;K$10,$E594&gt;0),$D594/$E594,IF(K$10=$F594,$D594-SUM($G594:J594),0))</f>
        <v>0</v>
      </c>
      <c r="L594" s="10">
        <f>IF(AND($F594&gt;L$10,$E594&gt;0),$D594/$E594,IF(L$10=$F594,$D594-SUM($G594:K594),0))</f>
        <v>0</v>
      </c>
      <c r="M594" s="10">
        <f>IF(AND($F594&gt;M$10,$E594&gt;0),$D594/$E594,IF(M$10=$F594,$D594-SUM($G594:L594),0))</f>
        <v>0</v>
      </c>
      <c r="N594" s="2"/>
      <c r="O594" s="10">
        <f>I594*PRODUCT($O$17:O$17)</f>
        <v>85087.304188293841</v>
      </c>
      <c r="P594" s="10">
        <f>J594*PRODUCT($O$17:P$17)</f>
        <v>42926.544962994238</v>
      </c>
      <c r="Q594" s="10">
        <f>K594*PRODUCT($O$17:Q$17)</f>
        <v>0</v>
      </c>
      <c r="R594" s="10">
        <f>L594*PRODUCT($O$17:R$17)</f>
        <v>0</v>
      </c>
      <c r="S594" s="10">
        <f>M594*PRODUCT($O$17:S$17)</f>
        <v>0</v>
      </c>
      <c r="T594" s="2"/>
      <c r="U594" s="10">
        <f t="shared" si="52"/>
        <v>42543.652094146921</v>
      </c>
      <c r="V594" s="10">
        <f t="shared" si="57"/>
        <v>0</v>
      </c>
      <c r="W594" s="10">
        <f t="shared" si="57"/>
        <v>0</v>
      </c>
      <c r="X594" s="10">
        <f t="shared" si="57"/>
        <v>0</v>
      </c>
      <c r="Y594" s="10">
        <f t="shared" si="57"/>
        <v>0</v>
      </c>
    </row>
    <row r="595" spans="1:25" s="5" customFormat="1" x14ac:dyDescent="0.2">
      <c r="A595" s="2"/>
      <c r="B595" s="29">
        <f>'3) Input geactiveerde inflatie'!B582</f>
        <v>570</v>
      </c>
      <c r="C595" s="29">
        <f>'3) Input geactiveerde inflatie'!D582</f>
        <v>12217.387413749675</v>
      </c>
      <c r="D595" s="10">
        <f t="shared" si="53"/>
        <v>6108.6937068748375</v>
      </c>
      <c r="E595" s="39">
        <f>'3) Input geactiveerde inflatie'!E582</f>
        <v>0</v>
      </c>
      <c r="F595" s="51">
        <f>'3) Input geactiveerde inflatie'!F582</f>
        <v>2018</v>
      </c>
      <c r="G595" s="2"/>
      <c r="H595" s="53"/>
      <c r="I595" s="10">
        <f>IF(AND($F595&gt;I$10,$E595&gt;0),$D595/$E595,IF(I$10=$F595,$D595-SUM($G595:G595),0))</f>
        <v>0</v>
      </c>
      <c r="J595" s="10">
        <f>IF(AND($F595&gt;J$10,$E595&gt;0),$D595/$E595,IF(J$10=$F595,$D595-SUM($G595:I595),0))</f>
        <v>0</v>
      </c>
      <c r="K595" s="10">
        <f>IF(AND($F595&gt;K$10,$E595&gt;0),$D595/$E595,IF(K$10=$F595,$D595-SUM($G595:J595),0))</f>
        <v>0</v>
      </c>
      <c r="L595" s="10">
        <f>IF(AND($F595&gt;L$10,$E595&gt;0),$D595/$E595,IF(L$10=$F595,$D595-SUM($G595:K595),0))</f>
        <v>0</v>
      </c>
      <c r="M595" s="10">
        <f>IF(AND($F595&gt;M$10,$E595&gt;0),$D595/$E595,IF(M$10=$F595,$D595-SUM($G595:L595),0))</f>
        <v>0</v>
      </c>
      <c r="N595" s="2"/>
      <c r="O595" s="10">
        <f>I595*PRODUCT($O$17:O$17)</f>
        <v>0</v>
      </c>
      <c r="P595" s="10">
        <f>J595*PRODUCT($O$17:P$17)</f>
        <v>0</v>
      </c>
      <c r="Q595" s="10">
        <f>K595*PRODUCT($O$17:Q$17)</f>
        <v>0</v>
      </c>
      <c r="R595" s="10">
        <f>L595*PRODUCT($O$17:R$17)</f>
        <v>0</v>
      </c>
      <c r="S595" s="10">
        <f>M595*PRODUCT($O$17:S$17)</f>
        <v>0</v>
      </c>
      <c r="T595" s="2"/>
      <c r="U595" s="10">
        <f t="shared" si="52"/>
        <v>6163.6719502367105</v>
      </c>
      <c r="V595" s="10">
        <f t="shared" si="57"/>
        <v>6219.1449977888406</v>
      </c>
      <c r="W595" s="10">
        <f t="shared" si="57"/>
        <v>6275.1173027689392</v>
      </c>
      <c r="X595" s="10">
        <f t="shared" si="57"/>
        <v>6331.5933584938593</v>
      </c>
      <c r="Y595" s="10">
        <f t="shared" si="57"/>
        <v>6388.5776987203035</v>
      </c>
    </row>
    <row r="596" spans="1:25" s="5" customFormat="1" x14ac:dyDescent="0.2">
      <c r="A596" s="2"/>
      <c r="B596" s="29">
        <f>'3) Input geactiveerde inflatie'!B583</f>
        <v>571</v>
      </c>
      <c r="C596" s="29">
        <f>'3) Input geactiveerde inflatie'!D583</f>
        <v>4901709.5413179398</v>
      </c>
      <c r="D596" s="10">
        <f t="shared" si="53"/>
        <v>2450854.7706589699</v>
      </c>
      <c r="E596" s="39">
        <f>'3) Input geactiveerde inflatie'!E583</f>
        <v>47.5</v>
      </c>
      <c r="F596" s="51">
        <f>'3) Input geactiveerde inflatie'!F583</f>
        <v>2069</v>
      </c>
      <c r="G596" s="2"/>
      <c r="H596" s="53"/>
      <c r="I596" s="10">
        <f>IF(AND($F596&gt;I$10,$E596&gt;0),$D596/$E596,IF(I$10=$F596,$D596-SUM($G596:G596),0))</f>
        <v>51596.942540188837</v>
      </c>
      <c r="J596" s="10">
        <f>IF(AND($F596&gt;J$10,$E596&gt;0),$D596/$E596,IF(J$10=$F596,$D596-SUM($G596:I596),0))</f>
        <v>51596.942540188837</v>
      </c>
      <c r="K596" s="10">
        <f>IF(AND($F596&gt;K$10,$E596&gt;0),$D596/$E596,IF(K$10=$F596,$D596-SUM($G596:J596),0))</f>
        <v>51596.942540188837</v>
      </c>
      <c r="L596" s="10">
        <f>IF(AND($F596&gt;L$10,$E596&gt;0),$D596/$E596,IF(L$10=$F596,$D596-SUM($G596:K596),0))</f>
        <v>51596.942540188837</v>
      </c>
      <c r="M596" s="10">
        <f>IF(AND($F596&gt;M$10,$E596&gt;0),$D596/$E596,IF(M$10=$F596,$D596-SUM($G596:L596),0))</f>
        <v>51596.942540188837</v>
      </c>
      <c r="N596" s="2"/>
      <c r="O596" s="10">
        <f>I596*PRODUCT($O$17:O$17)</f>
        <v>52061.315023050534</v>
      </c>
      <c r="P596" s="10">
        <f>J596*PRODUCT($O$17:P$17)</f>
        <v>52529.866858257978</v>
      </c>
      <c r="Q596" s="10">
        <f>K596*PRODUCT($O$17:Q$17)</f>
        <v>53002.63565998229</v>
      </c>
      <c r="R596" s="10">
        <f>L596*PRODUCT($O$17:R$17)</f>
        <v>53479.659380922123</v>
      </c>
      <c r="S596" s="10">
        <f>M596*PRODUCT($O$17:S$17)</f>
        <v>53960.976315350425</v>
      </c>
      <c r="T596" s="2"/>
      <c r="U596" s="10">
        <f t="shared" si="52"/>
        <v>2420851.1485718498</v>
      </c>
      <c r="V596" s="10">
        <f t="shared" si="57"/>
        <v>2390108.9420507383</v>
      </c>
      <c r="W596" s="10">
        <f t="shared" si="57"/>
        <v>2358617.2868692121</v>
      </c>
      <c r="X596" s="10">
        <f t="shared" si="57"/>
        <v>2326365.1830701125</v>
      </c>
      <c r="Y596" s="10">
        <f t="shared" si="57"/>
        <v>2293341.4934023931</v>
      </c>
    </row>
    <row r="597" spans="1:25" s="5" customFormat="1" x14ac:dyDescent="0.2">
      <c r="A597" s="2"/>
      <c r="B597" s="29">
        <f>'3) Input geactiveerde inflatie'!B584</f>
        <v>572</v>
      </c>
      <c r="C597" s="29">
        <f>'3) Input geactiveerde inflatie'!D584</f>
        <v>1565675.678337425</v>
      </c>
      <c r="D597" s="10">
        <f t="shared" si="53"/>
        <v>782837.8391687125</v>
      </c>
      <c r="E597" s="39">
        <f>'3) Input geactiveerde inflatie'!E584</f>
        <v>37.5</v>
      </c>
      <c r="F597" s="51">
        <f>'3) Input geactiveerde inflatie'!F584</f>
        <v>2059</v>
      </c>
      <c r="G597" s="2"/>
      <c r="H597" s="53"/>
      <c r="I597" s="10">
        <f>IF(AND($F597&gt;I$10,$E597&gt;0),$D597/$E597,IF(I$10=$F597,$D597-SUM($G597:G597),0))</f>
        <v>20875.675711165666</v>
      </c>
      <c r="J597" s="10">
        <f>IF(AND($F597&gt;J$10,$E597&gt;0),$D597/$E597,IF(J$10=$F597,$D597-SUM($G597:I597),0))</f>
        <v>20875.675711165666</v>
      </c>
      <c r="K597" s="10">
        <f>IF(AND($F597&gt;K$10,$E597&gt;0),$D597/$E597,IF(K$10=$F597,$D597-SUM($G597:J597),0))</f>
        <v>20875.675711165666</v>
      </c>
      <c r="L597" s="10">
        <f>IF(AND($F597&gt;L$10,$E597&gt;0),$D597/$E597,IF(L$10=$F597,$D597-SUM($G597:K597),0))</f>
        <v>20875.675711165666</v>
      </c>
      <c r="M597" s="10">
        <f>IF(AND($F597&gt;M$10,$E597&gt;0),$D597/$E597,IF(M$10=$F597,$D597-SUM($G597:L597),0))</f>
        <v>20875.675711165666</v>
      </c>
      <c r="N597" s="2"/>
      <c r="O597" s="10">
        <f>I597*PRODUCT($O$17:O$17)</f>
        <v>21063.556792566156</v>
      </c>
      <c r="P597" s="10">
        <f>J597*PRODUCT($O$17:P$17)</f>
        <v>21253.128803699248</v>
      </c>
      <c r="Q597" s="10">
        <f>K597*PRODUCT($O$17:Q$17)</f>
        <v>21444.406962932539</v>
      </c>
      <c r="R597" s="10">
        <f>L597*PRODUCT($O$17:R$17)</f>
        <v>21637.406625598927</v>
      </c>
      <c r="S597" s="10">
        <f>M597*PRODUCT($O$17:S$17)</f>
        <v>21832.143285229315</v>
      </c>
      <c r="T597" s="2"/>
      <c r="U597" s="10">
        <f t="shared" si="52"/>
        <v>768819.82292866462</v>
      </c>
      <c r="V597" s="10">
        <f t="shared" si="57"/>
        <v>754486.0725313233</v>
      </c>
      <c r="W597" s="10">
        <f t="shared" si="57"/>
        <v>739832.04022117262</v>
      </c>
      <c r="X597" s="10">
        <f t="shared" si="57"/>
        <v>724853.12195756414</v>
      </c>
      <c r="Y597" s="10">
        <f t="shared" si="57"/>
        <v>709544.65676995285</v>
      </c>
    </row>
    <row r="598" spans="1:25" s="5" customFormat="1" x14ac:dyDescent="0.2">
      <c r="A598" s="2"/>
      <c r="B598" s="29">
        <f>'3) Input geactiveerde inflatie'!B585</f>
        <v>573</v>
      </c>
      <c r="C598" s="29">
        <f>'3) Input geactiveerde inflatie'!D585</f>
        <v>26278.925706166076</v>
      </c>
      <c r="D598" s="10">
        <f t="shared" si="53"/>
        <v>13139.462853083038</v>
      </c>
      <c r="E598" s="39">
        <f>'3) Input geactiveerde inflatie'!E585</f>
        <v>27.5</v>
      </c>
      <c r="F598" s="51">
        <f>'3) Input geactiveerde inflatie'!F585</f>
        <v>2049</v>
      </c>
      <c r="G598" s="2"/>
      <c r="H598" s="53"/>
      <c r="I598" s="10">
        <f>IF(AND($F598&gt;I$10,$E598&gt;0),$D598/$E598,IF(I$10=$F598,$D598-SUM($G598:G598),0))</f>
        <v>477.79864920301958</v>
      </c>
      <c r="J598" s="10">
        <f>IF(AND($F598&gt;J$10,$E598&gt;0),$D598/$E598,IF(J$10=$F598,$D598-SUM($G598:I598),0))</f>
        <v>477.79864920301958</v>
      </c>
      <c r="K598" s="10">
        <f>IF(AND($F598&gt;K$10,$E598&gt;0),$D598/$E598,IF(K$10=$F598,$D598-SUM($G598:J598),0))</f>
        <v>477.79864920301958</v>
      </c>
      <c r="L598" s="10">
        <f>IF(AND($F598&gt;L$10,$E598&gt;0),$D598/$E598,IF(L$10=$F598,$D598-SUM($G598:K598),0))</f>
        <v>477.79864920301958</v>
      </c>
      <c r="M598" s="10">
        <f>IF(AND($F598&gt;M$10,$E598&gt;0),$D598/$E598,IF(M$10=$F598,$D598-SUM($G598:L598),0))</f>
        <v>477.79864920301958</v>
      </c>
      <c r="N598" s="2"/>
      <c r="O598" s="10">
        <f>I598*PRODUCT($O$17:O$17)</f>
        <v>482.09883704584672</v>
      </c>
      <c r="P598" s="10">
        <f>J598*PRODUCT($O$17:P$17)</f>
        <v>486.43772657925928</v>
      </c>
      <c r="Q598" s="10">
        <f>K598*PRODUCT($O$17:Q$17)</f>
        <v>490.81566611847251</v>
      </c>
      <c r="R598" s="10">
        <f>L598*PRODUCT($O$17:R$17)</f>
        <v>495.23300711353869</v>
      </c>
      <c r="S598" s="10">
        <f>M598*PRODUCT($O$17:S$17)</f>
        <v>499.6901041775605</v>
      </c>
      <c r="T598" s="2"/>
      <c r="U598" s="10">
        <f t="shared" si="52"/>
        <v>12775.619181714937</v>
      </c>
      <c r="V598" s="10">
        <f t="shared" si="57"/>
        <v>12404.162027771112</v>
      </c>
      <c r="W598" s="10">
        <f t="shared" si="57"/>
        <v>12024.983819902578</v>
      </c>
      <c r="X598" s="10">
        <f t="shared" si="57"/>
        <v>11637.975667168161</v>
      </c>
      <c r="Y598" s="10">
        <f t="shared" si="57"/>
        <v>11243.027343995112</v>
      </c>
    </row>
    <row r="599" spans="1:25" s="5" customFormat="1" x14ac:dyDescent="0.2">
      <c r="A599" s="2"/>
      <c r="B599" s="29">
        <f>'3) Input geactiveerde inflatie'!B586</f>
        <v>574</v>
      </c>
      <c r="C599" s="29">
        <f>'3) Input geactiveerde inflatie'!D586</f>
        <v>504648.55576064065</v>
      </c>
      <c r="D599" s="10">
        <f t="shared" si="53"/>
        <v>252324.27788032033</v>
      </c>
      <c r="E599" s="39">
        <f>'3) Input geactiveerde inflatie'!E586</f>
        <v>22.5</v>
      </c>
      <c r="F599" s="51">
        <f>'3) Input geactiveerde inflatie'!F586</f>
        <v>2044</v>
      </c>
      <c r="G599" s="2"/>
      <c r="H599" s="53"/>
      <c r="I599" s="10">
        <f>IF(AND($F599&gt;I$10,$E599&gt;0),$D599/$E599,IF(I$10=$F599,$D599-SUM($G599:G599),0))</f>
        <v>11214.412350236458</v>
      </c>
      <c r="J599" s="10">
        <f>IF(AND($F599&gt;J$10,$E599&gt;0),$D599/$E599,IF(J$10=$F599,$D599-SUM($G599:I599),0))</f>
        <v>11214.412350236458</v>
      </c>
      <c r="K599" s="10">
        <f>IF(AND($F599&gt;K$10,$E599&gt;0),$D599/$E599,IF(K$10=$F599,$D599-SUM($G599:J599),0))</f>
        <v>11214.412350236458</v>
      </c>
      <c r="L599" s="10">
        <f>IF(AND($F599&gt;L$10,$E599&gt;0),$D599/$E599,IF(L$10=$F599,$D599-SUM($G599:K599),0))</f>
        <v>11214.412350236458</v>
      </c>
      <c r="M599" s="10">
        <f>IF(AND($F599&gt;M$10,$E599&gt;0),$D599/$E599,IF(M$10=$F599,$D599-SUM($G599:L599),0))</f>
        <v>11214.412350236458</v>
      </c>
      <c r="N599" s="2"/>
      <c r="O599" s="10">
        <f>I599*PRODUCT($O$17:O$17)</f>
        <v>11315.342061388585</v>
      </c>
      <c r="P599" s="10">
        <f>J599*PRODUCT($O$17:P$17)</f>
        <v>11417.180139941082</v>
      </c>
      <c r="Q599" s="10">
        <f>K599*PRODUCT($O$17:Q$17)</f>
        <v>11519.934761200549</v>
      </c>
      <c r="R599" s="10">
        <f>L599*PRODUCT($O$17:R$17)</f>
        <v>11623.614174051352</v>
      </c>
      <c r="S599" s="10">
        <f>M599*PRODUCT($O$17:S$17)</f>
        <v>11728.226701617814</v>
      </c>
      <c r="T599" s="2"/>
      <c r="U599" s="10">
        <f t="shared" si="52"/>
        <v>243279.85431985458</v>
      </c>
      <c r="V599" s="10">
        <f t="shared" si="57"/>
        <v>234052.19286879216</v>
      </c>
      <c r="W599" s="10">
        <f t="shared" si="57"/>
        <v>224638.72784341074</v>
      </c>
      <c r="X599" s="10">
        <f t="shared" si="57"/>
        <v>215036.86221995007</v>
      </c>
      <c r="Y599" s="10">
        <f t="shared" si="57"/>
        <v>205243.96727831179</v>
      </c>
    </row>
    <row r="600" spans="1:25" s="5" customFormat="1" x14ac:dyDescent="0.2">
      <c r="A600" s="2"/>
      <c r="B600" s="29">
        <f>'3) Input geactiveerde inflatie'!B587</f>
        <v>575</v>
      </c>
      <c r="C600" s="29">
        <f>'3) Input geactiveerde inflatie'!D587</f>
        <v>30625.671814499889</v>
      </c>
      <c r="D600" s="10">
        <f t="shared" si="53"/>
        <v>15312.835907249944</v>
      </c>
      <c r="E600" s="39">
        <f>'3) Input geactiveerde inflatie'!E587</f>
        <v>17.5</v>
      </c>
      <c r="F600" s="51">
        <f>'3) Input geactiveerde inflatie'!F587</f>
        <v>2039</v>
      </c>
      <c r="G600" s="2"/>
      <c r="H600" s="53"/>
      <c r="I600" s="10">
        <f>IF(AND($F600&gt;I$10,$E600&gt;0),$D600/$E600,IF(I$10=$F600,$D600-SUM($G600:G600),0))</f>
        <v>875.01919469999677</v>
      </c>
      <c r="J600" s="10">
        <f>IF(AND($F600&gt;J$10,$E600&gt;0),$D600/$E600,IF(J$10=$F600,$D600-SUM($G600:I600),0))</f>
        <v>875.01919469999677</v>
      </c>
      <c r="K600" s="10">
        <f>IF(AND($F600&gt;K$10,$E600&gt;0),$D600/$E600,IF(K$10=$F600,$D600-SUM($G600:J600),0))</f>
        <v>875.01919469999677</v>
      </c>
      <c r="L600" s="10">
        <f>IF(AND($F600&gt;L$10,$E600&gt;0),$D600/$E600,IF(L$10=$F600,$D600-SUM($G600:K600),0))</f>
        <v>875.01919469999677</v>
      </c>
      <c r="M600" s="10">
        <f>IF(AND($F600&gt;M$10,$E600&gt;0),$D600/$E600,IF(M$10=$F600,$D600-SUM($G600:L600),0))</f>
        <v>875.01919469999677</v>
      </c>
      <c r="N600" s="2"/>
      <c r="O600" s="10">
        <f>I600*PRODUCT($O$17:O$17)</f>
        <v>882.89436745229671</v>
      </c>
      <c r="P600" s="10">
        <f>J600*PRODUCT($O$17:P$17)</f>
        <v>890.84041675936726</v>
      </c>
      <c r="Q600" s="10">
        <f>K600*PRODUCT($O$17:Q$17)</f>
        <v>898.8579805102014</v>
      </c>
      <c r="R600" s="10">
        <f>L600*PRODUCT($O$17:R$17)</f>
        <v>906.94770233479301</v>
      </c>
      <c r="S600" s="10">
        <f>M600*PRODUCT($O$17:S$17)</f>
        <v>915.11023165580616</v>
      </c>
      <c r="T600" s="2"/>
      <c r="U600" s="10">
        <f t="shared" si="52"/>
        <v>14567.757062962895</v>
      </c>
      <c r="V600" s="10">
        <f t="shared" si="57"/>
        <v>13808.026459770193</v>
      </c>
      <c r="W600" s="10">
        <f t="shared" si="57"/>
        <v>13033.440717397922</v>
      </c>
      <c r="X600" s="10">
        <f t="shared" si="57"/>
        <v>12243.793981519708</v>
      </c>
      <c r="Y600" s="10">
        <f t="shared" si="57"/>
        <v>11438.877895697578</v>
      </c>
    </row>
    <row r="601" spans="1:25" s="5" customFormat="1" x14ac:dyDescent="0.2">
      <c r="A601" s="2"/>
      <c r="B601" s="29">
        <f>'3) Input geactiveerde inflatie'!B588</f>
        <v>576</v>
      </c>
      <c r="C601" s="29">
        <f>'3) Input geactiveerde inflatie'!D588</f>
        <v>24186.590906609199</v>
      </c>
      <c r="D601" s="10">
        <f t="shared" si="53"/>
        <v>12093.2954533046</v>
      </c>
      <c r="E601" s="39">
        <f>'3) Input geactiveerde inflatie'!E588</f>
        <v>7.5</v>
      </c>
      <c r="F601" s="51">
        <f>'3) Input geactiveerde inflatie'!F588</f>
        <v>2029</v>
      </c>
      <c r="G601" s="2"/>
      <c r="H601" s="53"/>
      <c r="I601" s="10">
        <f>IF(AND($F601&gt;I$10,$E601&gt;0),$D601/$E601,IF(I$10=$F601,$D601-SUM($G601:G601),0))</f>
        <v>1612.4393937739467</v>
      </c>
      <c r="J601" s="10">
        <f>IF(AND($F601&gt;J$10,$E601&gt;0),$D601/$E601,IF(J$10=$F601,$D601-SUM($G601:I601),0))</f>
        <v>1612.4393937739467</v>
      </c>
      <c r="K601" s="10">
        <f>IF(AND($F601&gt;K$10,$E601&gt;0),$D601/$E601,IF(K$10=$F601,$D601-SUM($G601:J601),0))</f>
        <v>1612.4393937739467</v>
      </c>
      <c r="L601" s="10">
        <f>IF(AND($F601&gt;L$10,$E601&gt;0),$D601/$E601,IF(L$10=$F601,$D601-SUM($G601:K601),0))</f>
        <v>1612.4393937739467</v>
      </c>
      <c r="M601" s="10">
        <f>IF(AND($F601&gt;M$10,$E601&gt;0),$D601/$E601,IF(M$10=$F601,$D601-SUM($G601:L601),0))</f>
        <v>1612.4393937739467</v>
      </c>
      <c r="N601" s="2"/>
      <c r="O601" s="10">
        <f>I601*PRODUCT($O$17:O$17)</f>
        <v>1626.9513483179121</v>
      </c>
      <c r="P601" s="10">
        <f>J601*PRODUCT($O$17:P$17)</f>
        <v>1641.5939104527731</v>
      </c>
      <c r="Q601" s="10">
        <f>K601*PRODUCT($O$17:Q$17)</f>
        <v>1656.3682556468477</v>
      </c>
      <c r="R601" s="10">
        <f>L601*PRODUCT($O$17:R$17)</f>
        <v>1671.2755699476691</v>
      </c>
      <c r="S601" s="10">
        <f>M601*PRODUCT($O$17:S$17)</f>
        <v>1686.317050077198</v>
      </c>
      <c r="T601" s="2"/>
      <c r="U601" s="10">
        <f t="shared" si="52"/>
        <v>10575.183764066427</v>
      </c>
      <c r="V601" s="10">
        <f t="shared" si="57"/>
        <v>9028.7665074902507</v>
      </c>
      <c r="W601" s="10">
        <f t="shared" si="57"/>
        <v>7453.6571504108151</v>
      </c>
      <c r="X601" s="10">
        <f t="shared" si="57"/>
        <v>5849.4644948168425</v>
      </c>
      <c r="Y601" s="10">
        <f t="shared" si="57"/>
        <v>4215.7926251929948</v>
      </c>
    </row>
    <row r="602" spans="1:25" s="5" customFormat="1" x14ac:dyDescent="0.2">
      <c r="A602" s="2"/>
      <c r="B602" s="29">
        <f>'3) Input geactiveerde inflatie'!B589</f>
        <v>577</v>
      </c>
      <c r="C602" s="29">
        <f>'3) Input geactiveerde inflatie'!D589</f>
        <v>246706.8922433909</v>
      </c>
      <c r="D602" s="10">
        <f t="shared" si="53"/>
        <v>123353.44612169545</v>
      </c>
      <c r="E602" s="39">
        <f>'3) Input geactiveerde inflatie'!E589</f>
        <v>2.5</v>
      </c>
      <c r="F602" s="51">
        <f>'3) Input geactiveerde inflatie'!F589</f>
        <v>2024</v>
      </c>
      <c r="G602" s="2"/>
      <c r="H602" s="53"/>
      <c r="I602" s="10">
        <f>IF(AND($F602&gt;I$10,$E602&gt;0),$D602/$E602,IF(I$10=$F602,$D602-SUM($G602:G602),0))</f>
        <v>49341.378448678181</v>
      </c>
      <c r="J602" s="10">
        <f>IF(AND($F602&gt;J$10,$E602&gt;0),$D602/$E602,IF(J$10=$F602,$D602-SUM($G602:I602),0))</f>
        <v>49341.378448678181</v>
      </c>
      <c r="K602" s="10">
        <f>IF(AND($F602&gt;K$10,$E602&gt;0),$D602/$E602,IF(K$10=$F602,$D602-SUM($G602:J602),0))</f>
        <v>24670.68922433909</v>
      </c>
      <c r="L602" s="10">
        <f>IF(AND($F602&gt;L$10,$E602&gt;0),$D602/$E602,IF(L$10=$F602,$D602-SUM($G602:K602),0))</f>
        <v>0</v>
      </c>
      <c r="M602" s="10">
        <f>IF(AND($F602&gt;M$10,$E602&gt;0),$D602/$E602,IF(M$10=$F602,$D602-SUM($G602:L602),0))</f>
        <v>0</v>
      </c>
      <c r="N602" s="2"/>
      <c r="O602" s="10">
        <f>I602*PRODUCT($O$17:O$17)</f>
        <v>49785.450854716277</v>
      </c>
      <c r="P602" s="10">
        <f>J602*PRODUCT($O$17:P$17)</f>
        <v>50233.519912408723</v>
      </c>
      <c r="Q602" s="10">
        <f>K602*PRODUCT($O$17:Q$17)</f>
        <v>25342.810795810194</v>
      </c>
      <c r="R602" s="10">
        <f>L602*PRODUCT($O$17:R$17)</f>
        <v>0</v>
      </c>
      <c r="S602" s="10">
        <f>M602*PRODUCT($O$17:S$17)</f>
        <v>0</v>
      </c>
      <c r="T602" s="2"/>
      <c r="U602" s="10">
        <f t="shared" ref="U602:U665" si="58">D602*O$17-O602</f>
        <v>74678.176282074419</v>
      </c>
      <c r="V602" s="10">
        <f t="shared" si="57"/>
        <v>25116.759956204362</v>
      </c>
      <c r="W602" s="10">
        <f t="shared" si="57"/>
        <v>0</v>
      </c>
      <c r="X602" s="10">
        <f t="shared" si="57"/>
        <v>0</v>
      </c>
      <c r="Y602" s="10">
        <f t="shared" si="57"/>
        <v>0</v>
      </c>
    </row>
    <row r="603" spans="1:25" s="5" customFormat="1" x14ac:dyDescent="0.2">
      <c r="A603" s="2"/>
      <c r="B603" s="29">
        <f>'3) Input geactiveerde inflatie'!B590</f>
        <v>578</v>
      </c>
      <c r="C603" s="29">
        <f>'3) Input geactiveerde inflatie'!D590</f>
        <v>19261.303246645373</v>
      </c>
      <c r="D603" s="10">
        <f t="shared" ref="D603:D666" si="59">C603*$F$20</f>
        <v>9630.6516233226866</v>
      </c>
      <c r="E603" s="39">
        <f>'3) Input geactiveerde inflatie'!E590</f>
        <v>0</v>
      </c>
      <c r="F603" s="51">
        <f>'3) Input geactiveerde inflatie'!F590</f>
        <v>2019</v>
      </c>
      <c r="G603" s="2"/>
      <c r="H603" s="53"/>
      <c r="I603" s="10">
        <f>IF(AND($F603&gt;I$10,$E603&gt;0),$D603/$E603,IF(I$10=$F603,$D603-SUM($G603:G603),0))</f>
        <v>0</v>
      </c>
      <c r="J603" s="10">
        <f>IF(AND($F603&gt;J$10,$E603&gt;0),$D603/$E603,IF(J$10=$F603,$D603-SUM($G603:I603),0))</f>
        <v>0</v>
      </c>
      <c r="K603" s="10">
        <f>IF(AND($F603&gt;K$10,$E603&gt;0),$D603/$E603,IF(K$10=$F603,$D603-SUM($G603:J603),0))</f>
        <v>0</v>
      </c>
      <c r="L603" s="10">
        <f>IF(AND($F603&gt;L$10,$E603&gt;0),$D603/$E603,IF(L$10=$F603,$D603-SUM($G603:K603),0))</f>
        <v>0</v>
      </c>
      <c r="M603" s="10">
        <f>IF(AND($F603&gt;M$10,$E603&gt;0),$D603/$E603,IF(M$10=$F603,$D603-SUM($G603:L603),0))</f>
        <v>0</v>
      </c>
      <c r="N603" s="2"/>
      <c r="O603" s="10">
        <f>I603*PRODUCT($O$17:O$17)</f>
        <v>0</v>
      </c>
      <c r="P603" s="10">
        <f>J603*PRODUCT($O$17:P$17)</f>
        <v>0</v>
      </c>
      <c r="Q603" s="10">
        <f>K603*PRODUCT($O$17:Q$17)</f>
        <v>0</v>
      </c>
      <c r="R603" s="10">
        <f>L603*PRODUCT($O$17:R$17)</f>
        <v>0</v>
      </c>
      <c r="S603" s="10">
        <f>M603*PRODUCT($O$17:S$17)</f>
        <v>0</v>
      </c>
      <c r="T603" s="2"/>
      <c r="U603" s="10">
        <f t="shared" si="58"/>
        <v>9717.3274879325891</v>
      </c>
      <c r="V603" s="10">
        <f t="shared" ref="V603:Y618" si="60">U603*P$17-P603</f>
        <v>9804.7834353239814</v>
      </c>
      <c r="W603" s="10">
        <f t="shared" si="60"/>
        <v>9893.0264862418953</v>
      </c>
      <c r="X603" s="10">
        <f t="shared" si="60"/>
        <v>9982.0637246180722</v>
      </c>
      <c r="Y603" s="10">
        <f t="shared" si="60"/>
        <v>10071.902298139634</v>
      </c>
    </row>
    <row r="604" spans="1:25" s="5" customFormat="1" x14ac:dyDescent="0.2">
      <c r="A604" s="2"/>
      <c r="B604" s="29">
        <f>'3) Input geactiveerde inflatie'!B591</f>
        <v>579</v>
      </c>
      <c r="C604" s="29">
        <f>'3) Input geactiveerde inflatie'!D591</f>
        <v>335391.91728394525</v>
      </c>
      <c r="D604" s="10">
        <f t="shared" si="59"/>
        <v>167695.95864197263</v>
      </c>
      <c r="E604" s="39">
        <f>'3) Input geactiveerde inflatie'!E591</f>
        <v>24.5</v>
      </c>
      <c r="F604" s="51">
        <f>'3) Input geactiveerde inflatie'!F591</f>
        <v>2046</v>
      </c>
      <c r="G604" s="2"/>
      <c r="H604" s="53"/>
      <c r="I604" s="10">
        <f>IF(AND($F604&gt;I$10,$E604&gt;0),$D604/$E604,IF(I$10=$F604,$D604-SUM($G604:G604),0))</f>
        <v>6844.7330057948011</v>
      </c>
      <c r="J604" s="10">
        <f>IF(AND($F604&gt;J$10,$E604&gt;0),$D604/$E604,IF(J$10=$F604,$D604-SUM($G604:I604),0))</f>
        <v>6844.7330057948011</v>
      </c>
      <c r="K604" s="10">
        <f>IF(AND($F604&gt;K$10,$E604&gt;0),$D604/$E604,IF(K$10=$F604,$D604-SUM($G604:J604),0))</f>
        <v>6844.7330057948011</v>
      </c>
      <c r="L604" s="10">
        <f>IF(AND($F604&gt;L$10,$E604&gt;0),$D604/$E604,IF(L$10=$F604,$D604-SUM($G604:K604),0))</f>
        <v>6844.7330057948011</v>
      </c>
      <c r="M604" s="10">
        <f>IF(AND($F604&gt;M$10,$E604&gt;0),$D604/$E604,IF(M$10=$F604,$D604-SUM($G604:L604),0))</f>
        <v>6844.7330057948011</v>
      </c>
      <c r="N604" s="2"/>
      <c r="O604" s="10">
        <f>I604*PRODUCT($O$17:O$17)</f>
        <v>6906.3356028469534</v>
      </c>
      <c r="P604" s="10">
        <f>J604*PRODUCT($O$17:P$17)</f>
        <v>6968.4926232725757</v>
      </c>
      <c r="Q604" s="10">
        <f>K604*PRODUCT($O$17:Q$17)</f>
        <v>7031.2090568820277</v>
      </c>
      <c r="R604" s="10">
        <f>L604*PRODUCT($O$17:R$17)</f>
        <v>7094.4899383939646</v>
      </c>
      <c r="S604" s="10">
        <f>M604*PRODUCT($O$17:S$17)</f>
        <v>7158.3403478395103</v>
      </c>
      <c r="T604" s="2"/>
      <c r="U604" s="10">
        <f t="shared" si="58"/>
        <v>162298.88666690342</v>
      </c>
      <c r="V604" s="10">
        <f t="shared" si="60"/>
        <v>156791.08402363295</v>
      </c>
      <c r="W604" s="10">
        <f t="shared" si="60"/>
        <v>151170.9947229636</v>
      </c>
      <c r="X604" s="10">
        <f t="shared" si="60"/>
        <v>145437.04373707631</v>
      </c>
      <c r="Y604" s="10">
        <f t="shared" si="60"/>
        <v>139587.63678287045</v>
      </c>
    </row>
    <row r="605" spans="1:25" s="5" customFormat="1" x14ac:dyDescent="0.2">
      <c r="A605" s="2"/>
      <c r="B605" s="29">
        <f>'3) Input geactiveerde inflatie'!B592</f>
        <v>580</v>
      </c>
      <c r="C605" s="29">
        <f>'3) Input geactiveerde inflatie'!D592</f>
        <v>187121.39900611027</v>
      </c>
      <c r="D605" s="10">
        <f t="shared" si="59"/>
        <v>93560.699503055133</v>
      </c>
      <c r="E605" s="39">
        <f>'3) Input geactiveerde inflatie'!E592</f>
        <v>19.5</v>
      </c>
      <c r="F605" s="51">
        <f>'3) Input geactiveerde inflatie'!F592</f>
        <v>2041</v>
      </c>
      <c r="G605" s="2"/>
      <c r="H605" s="53"/>
      <c r="I605" s="10">
        <f>IF(AND($F605&gt;I$10,$E605&gt;0),$D605/$E605,IF(I$10=$F605,$D605-SUM($G605:G605),0))</f>
        <v>4797.984589900263</v>
      </c>
      <c r="J605" s="10">
        <f>IF(AND($F605&gt;J$10,$E605&gt;0),$D605/$E605,IF(J$10=$F605,$D605-SUM($G605:I605),0))</f>
        <v>4797.984589900263</v>
      </c>
      <c r="K605" s="10">
        <f>IF(AND($F605&gt;K$10,$E605&gt;0),$D605/$E605,IF(K$10=$F605,$D605-SUM($G605:J605),0))</f>
        <v>4797.984589900263</v>
      </c>
      <c r="L605" s="10">
        <f>IF(AND($F605&gt;L$10,$E605&gt;0),$D605/$E605,IF(L$10=$F605,$D605-SUM($G605:K605),0))</f>
        <v>4797.984589900263</v>
      </c>
      <c r="M605" s="10">
        <f>IF(AND($F605&gt;M$10,$E605&gt;0),$D605/$E605,IF(M$10=$F605,$D605-SUM($G605:L605),0))</f>
        <v>4797.984589900263</v>
      </c>
      <c r="N605" s="2"/>
      <c r="O605" s="10">
        <f>I605*PRODUCT($O$17:O$17)</f>
        <v>4841.1664512093648</v>
      </c>
      <c r="P605" s="10">
        <f>J605*PRODUCT($O$17:P$17)</f>
        <v>4884.7369492702483</v>
      </c>
      <c r="Q605" s="10">
        <f>K605*PRODUCT($O$17:Q$17)</f>
        <v>4928.6995818136802</v>
      </c>
      <c r="R605" s="10">
        <f>L605*PRODUCT($O$17:R$17)</f>
        <v>4973.0578780500027</v>
      </c>
      <c r="S605" s="10">
        <f>M605*PRODUCT($O$17:S$17)</f>
        <v>5017.8153989524517</v>
      </c>
      <c r="T605" s="2"/>
      <c r="U605" s="10">
        <f t="shared" si="58"/>
        <v>89561.579347373248</v>
      </c>
      <c r="V605" s="10">
        <f t="shared" si="60"/>
        <v>85482.89661222935</v>
      </c>
      <c r="W605" s="10">
        <f t="shared" si="60"/>
        <v>81323.543099925722</v>
      </c>
      <c r="X605" s="10">
        <f t="shared" si="60"/>
        <v>77082.397109775033</v>
      </c>
      <c r="Y605" s="10">
        <f t="shared" si="60"/>
        <v>72758.32328481054</v>
      </c>
    </row>
    <row r="606" spans="1:25" s="5" customFormat="1" x14ac:dyDescent="0.2">
      <c r="A606" s="2"/>
      <c r="B606" s="29">
        <f>'3) Input geactiveerde inflatie'!B593</f>
        <v>581</v>
      </c>
      <c r="C606" s="29">
        <f>'3) Input geactiveerde inflatie'!D593</f>
        <v>964901.9953763783</v>
      </c>
      <c r="D606" s="10">
        <f t="shared" si="59"/>
        <v>482450.99768818915</v>
      </c>
      <c r="E606" s="39">
        <f>'3) Input geactiveerde inflatie'!E593</f>
        <v>14.5</v>
      </c>
      <c r="F606" s="51">
        <f>'3) Input geactiveerde inflatie'!F593</f>
        <v>2036</v>
      </c>
      <c r="G606" s="2"/>
      <c r="H606" s="53"/>
      <c r="I606" s="10">
        <f>IF(AND($F606&gt;I$10,$E606&gt;0),$D606/$E606,IF(I$10=$F606,$D606-SUM($G606:G606),0))</f>
        <v>33272.48259918546</v>
      </c>
      <c r="J606" s="10">
        <f>IF(AND($F606&gt;J$10,$E606&gt;0),$D606/$E606,IF(J$10=$F606,$D606-SUM($G606:I606),0))</f>
        <v>33272.48259918546</v>
      </c>
      <c r="K606" s="10">
        <f>IF(AND($F606&gt;K$10,$E606&gt;0),$D606/$E606,IF(K$10=$F606,$D606-SUM($G606:J606),0))</f>
        <v>33272.48259918546</v>
      </c>
      <c r="L606" s="10">
        <f>IF(AND($F606&gt;L$10,$E606&gt;0),$D606/$E606,IF(L$10=$F606,$D606-SUM($G606:K606),0))</f>
        <v>33272.48259918546</v>
      </c>
      <c r="M606" s="10">
        <f>IF(AND($F606&gt;M$10,$E606&gt;0),$D606/$E606,IF(M$10=$F606,$D606-SUM($G606:L606),0))</f>
        <v>33272.48259918546</v>
      </c>
      <c r="N606" s="2"/>
      <c r="O606" s="10">
        <f>I606*PRODUCT($O$17:O$17)</f>
        <v>33571.934942578126</v>
      </c>
      <c r="P606" s="10">
        <f>J606*PRODUCT($O$17:P$17)</f>
        <v>33874.082357061328</v>
      </c>
      <c r="Q606" s="10">
        <f>K606*PRODUCT($O$17:Q$17)</f>
        <v>34178.949098274868</v>
      </c>
      <c r="R606" s="10">
        <f>L606*PRODUCT($O$17:R$17)</f>
        <v>34486.559640159343</v>
      </c>
      <c r="S606" s="10">
        <f>M606*PRODUCT($O$17:S$17)</f>
        <v>34796.93867692077</v>
      </c>
      <c r="T606" s="2"/>
      <c r="U606" s="10">
        <f t="shared" si="58"/>
        <v>453221.12172480469</v>
      </c>
      <c r="V606" s="10">
        <f t="shared" si="60"/>
        <v>423426.02946326655</v>
      </c>
      <c r="W606" s="10">
        <f t="shared" si="60"/>
        <v>393057.91463016102</v>
      </c>
      <c r="X606" s="10">
        <f t="shared" si="60"/>
        <v>362108.87622167304</v>
      </c>
      <c r="Y606" s="10">
        <f t="shared" si="60"/>
        <v>330570.9174307473</v>
      </c>
    </row>
    <row r="607" spans="1:25" s="5" customFormat="1" x14ac:dyDescent="0.2">
      <c r="A607" s="2"/>
      <c r="B607" s="29">
        <f>'3) Input geactiveerde inflatie'!B594</f>
        <v>582</v>
      </c>
      <c r="C607" s="29">
        <f>'3) Input geactiveerde inflatie'!D594</f>
        <v>235745.30736994185</v>
      </c>
      <c r="D607" s="10">
        <f t="shared" si="59"/>
        <v>117872.65368497092</v>
      </c>
      <c r="E607" s="39">
        <f>'3) Input geactiveerde inflatie'!E594</f>
        <v>9.5</v>
      </c>
      <c r="F607" s="51">
        <f>'3) Input geactiveerde inflatie'!F594</f>
        <v>2031</v>
      </c>
      <c r="G607" s="2"/>
      <c r="H607" s="53"/>
      <c r="I607" s="10">
        <f>IF(AND($F607&gt;I$10,$E607&gt;0),$D607/$E607,IF(I$10=$F607,$D607-SUM($G607:G607),0))</f>
        <v>12407.647756312728</v>
      </c>
      <c r="J607" s="10">
        <f>IF(AND($F607&gt;J$10,$E607&gt;0),$D607/$E607,IF(J$10=$F607,$D607-SUM($G607:I607),0))</f>
        <v>12407.647756312728</v>
      </c>
      <c r="K607" s="10">
        <f>IF(AND($F607&gt;K$10,$E607&gt;0),$D607/$E607,IF(K$10=$F607,$D607-SUM($G607:J607),0))</f>
        <v>12407.647756312728</v>
      </c>
      <c r="L607" s="10">
        <f>IF(AND($F607&gt;L$10,$E607&gt;0),$D607/$E607,IF(L$10=$F607,$D607-SUM($G607:K607),0))</f>
        <v>12407.647756312728</v>
      </c>
      <c r="M607" s="10">
        <f>IF(AND($F607&gt;M$10,$E607&gt;0),$D607/$E607,IF(M$10=$F607,$D607-SUM($G607:L607),0))</f>
        <v>12407.647756312728</v>
      </c>
      <c r="N607" s="2"/>
      <c r="O607" s="10">
        <f>I607*PRODUCT($O$17:O$17)</f>
        <v>12519.316586119541</v>
      </c>
      <c r="P607" s="10">
        <f>J607*PRODUCT($O$17:P$17)</f>
        <v>12631.990435394617</v>
      </c>
      <c r="Q607" s="10">
        <f>K607*PRODUCT($O$17:Q$17)</f>
        <v>12745.678349313166</v>
      </c>
      <c r="R607" s="10">
        <f>L607*PRODUCT($O$17:R$17)</f>
        <v>12860.389454456981</v>
      </c>
      <c r="S607" s="10">
        <f>M607*PRODUCT($O$17:S$17)</f>
        <v>12976.132959547094</v>
      </c>
      <c r="T607" s="2"/>
      <c r="U607" s="10">
        <f t="shared" si="58"/>
        <v>106414.19098201611</v>
      </c>
      <c r="V607" s="10">
        <f t="shared" si="60"/>
        <v>94739.928265459617</v>
      </c>
      <c r="W607" s="10">
        <f t="shared" si="60"/>
        <v>82846.909270535572</v>
      </c>
      <c r="X607" s="10">
        <f t="shared" si="60"/>
        <v>70732.141999513406</v>
      </c>
      <c r="Y607" s="10">
        <f t="shared" si="60"/>
        <v>58392.598317961929</v>
      </c>
    </row>
    <row r="608" spans="1:25" s="5" customFormat="1" x14ac:dyDescent="0.2">
      <c r="A608" s="2"/>
      <c r="B608" s="29">
        <f>'3) Input geactiveerde inflatie'!B595</f>
        <v>583</v>
      </c>
      <c r="C608" s="29">
        <f>'3) Input geactiveerde inflatie'!D595</f>
        <v>53974.739721482678</v>
      </c>
      <c r="D608" s="10">
        <f t="shared" si="59"/>
        <v>26987.369860741339</v>
      </c>
      <c r="E608" s="39">
        <f>'3) Input geactiveerde inflatie'!E595</f>
        <v>4.5</v>
      </c>
      <c r="F608" s="51">
        <f>'3) Input geactiveerde inflatie'!F595</f>
        <v>2026</v>
      </c>
      <c r="G608" s="2"/>
      <c r="H608" s="53"/>
      <c r="I608" s="10">
        <f>IF(AND($F608&gt;I$10,$E608&gt;0),$D608/$E608,IF(I$10=$F608,$D608-SUM($G608:G608),0))</f>
        <v>5997.1933023869642</v>
      </c>
      <c r="J608" s="10">
        <f>IF(AND($F608&gt;J$10,$E608&gt;0),$D608/$E608,IF(J$10=$F608,$D608-SUM($G608:I608),0))</f>
        <v>5997.1933023869642</v>
      </c>
      <c r="K608" s="10">
        <f>IF(AND($F608&gt;K$10,$E608&gt;0),$D608/$E608,IF(K$10=$F608,$D608-SUM($G608:J608),0))</f>
        <v>5997.1933023869642</v>
      </c>
      <c r="L608" s="10">
        <f>IF(AND($F608&gt;L$10,$E608&gt;0),$D608/$E608,IF(L$10=$F608,$D608-SUM($G608:K608),0))</f>
        <v>5997.1933023869642</v>
      </c>
      <c r="M608" s="10">
        <f>IF(AND($F608&gt;M$10,$E608&gt;0),$D608/$E608,IF(M$10=$F608,$D608-SUM($G608:L608),0))</f>
        <v>2998.5966511934821</v>
      </c>
      <c r="N608" s="2"/>
      <c r="O608" s="10">
        <f>I608*PRODUCT($O$17:O$17)</f>
        <v>6051.1680421084466</v>
      </c>
      <c r="P608" s="10">
        <f>J608*PRODUCT($O$17:P$17)</f>
        <v>6105.6285544874218</v>
      </c>
      <c r="Q608" s="10">
        <f>K608*PRODUCT($O$17:Q$17)</f>
        <v>6160.5792114778069</v>
      </c>
      <c r="R608" s="10">
        <f>L608*PRODUCT($O$17:R$17)</f>
        <v>6216.0244243811067</v>
      </c>
      <c r="S608" s="10">
        <f>M608*PRODUCT($O$17:S$17)</f>
        <v>3135.9843221002679</v>
      </c>
      <c r="T608" s="2"/>
      <c r="U608" s="10">
        <f t="shared" si="58"/>
        <v>21179.088147379563</v>
      </c>
      <c r="V608" s="10">
        <f t="shared" si="60"/>
        <v>15264.071386218555</v>
      </c>
      <c r="W608" s="10">
        <f t="shared" si="60"/>
        <v>9240.8688172167131</v>
      </c>
      <c r="X608" s="10">
        <f t="shared" si="60"/>
        <v>3108.0122121905551</v>
      </c>
      <c r="Y608" s="10">
        <f t="shared" si="60"/>
        <v>0</v>
      </c>
    </row>
    <row r="609" spans="1:25" s="5" customFormat="1" x14ac:dyDescent="0.2">
      <c r="A609" s="2"/>
      <c r="B609" s="29">
        <f>'3) Input geactiveerde inflatie'!B596</f>
        <v>584</v>
      </c>
      <c r="C609" s="29">
        <f>'3) Input geactiveerde inflatie'!D596</f>
        <v>-3.92901711165905E-10</v>
      </c>
      <c r="D609" s="10">
        <f t="shared" si="59"/>
        <v>-1.964508555829525E-10</v>
      </c>
      <c r="E609" s="39">
        <f>'3) Input geactiveerde inflatie'!E596</f>
        <v>0</v>
      </c>
      <c r="F609" s="51">
        <f>'3) Input geactiveerde inflatie'!F596</f>
        <v>2021</v>
      </c>
      <c r="G609" s="2"/>
      <c r="H609" s="53"/>
      <c r="I609" s="10">
        <f>IF(AND($F609&gt;I$10,$E609&gt;0),$D609/$E609,IF(I$10=$F609,$D609-SUM($G609:G609),0))</f>
        <v>0</v>
      </c>
      <c r="J609" s="10">
        <f>IF(AND($F609&gt;J$10,$E609&gt;0),$D609/$E609,IF(J$10=$F609,$D609-SUM($G609:I609),0))</f>
        <v>0</v>
      </c>
      <c r="K609" s="10">
        <f>IF(AND($F609&gt;K$10,$E609&gt;0),$D609/$E609,IF(K$10=$F609,$D609-SUM($G609:J609),0))</f>
        <v>0</v>
      </c>
      <c r="L609" s="10">
        <f>IF(AND($F609&gt;L$10,$E609&gt;0),$D609/$E609,IF(L$10=$F609,$D609-SUM($G609:K609),0))</f>
        <v>0</v>
      </c>
      <c r="M609" s="10">
        <f>IF(AND($F609&gt;M$10,$E609&gt;0),$D609/$E609,IF(M$10=$F609,$D609-SUM($G609:L609),0))</f>
        <v>0</v>
      </c>
      <c r="N609" s="2"/>
      <c r="O609" s="10">
        <f>I609*PRODUCT($O$17:O$17)</f>
        <v>0</v>
      </c>
      <c r="P609" s="10">
        <f>J609*PRODUCT($O$17:P$17)</f>
        <v>0</v>
      </c>
      <c r="Q609" s="10">
        <f>K609*PRODUCT($O$17:Q$17)</f>
        <v>0</v>
      </c>
      <c r="R609" s="10">
        <f>L609*PRODUCT($O$17:R$17)</f>
        <v>0</v>
      </c>
      <c r="S609" s="10">
        <f>M609*PRODUCT($O$17:S$17)</f>
        <v>0</v>
      </c>
      <c r="T609" s="2"/>
      <c r="U609" s="10">
        <f t="shared" si="58"/>
        <v>-1.9821891328319906E-10</v>
      </c>
      <c r="V609" s="10">
        <f t="shared" si="60"/>
        <v>-2.0000288350274784E-10</v>
      </c>
      <c r="W609" s="10">
        <f t="shared" si="60"/>
        <v>-2.0180290945427256E-10</v>
      </c>
      <c r="X609" s="10">
        <f t="shared" si="60"/>
        <v>-2.03619135639361E-10</v>
      </c>
      <c r="Y609" s="10">
        <f t="shared" si="60"/>
        <v>-2.0545170786011523E-10</v>
      </c>
    </row>
    <row r="610" spans="1:25" s="5" customFormat="1" x14ac:dyDescent="0.2">
      <c r="A610" s="2"/>
      <c r="B610" s="29">
        <f>'3) Input geactiveerde inflatie'!B597</f>
        <v>585</v>
      </c>
      <c r="C610" s="29">
        <f>'3) Input geactiveerde inflatie'!D597</f>
        <v>1.1211519175911977E-10</v>
      </c>
      <c r="D610" s="10">
        <f t="shared" si="59"/>
        <v>5.6057595879559885E-11</v>
      </c>
      <c r="E610" s="39">
        <f>'3) Input geactiveerde inflatie'!E597</f>
        <v>0</v>
      </c>
      <c r="F610" s="51">
        <f>'3) Input geactiveerde inflatie'!F597</f>
        <v>2016</v>
      </c>
      <c r="G610" s="2"/>
      <c r="H610" s="53"/>
      <c r="I610" s="10">
        <f>IF(AND($F610&gt;I$10,$E610&gt;0),$D610/$E610,IF(I$10=$F610,$D610-SUM($G610:G610),0))</f>
        <v>0</v>
      </c>
      <c r="J610" s="10">
        <f>IF(AND($F610&gt;J$10,$E610&gt;0),$D610/$E610,IF(J$10=$F610,$D610-SUM($G610:I610),0))</f>
        <v>0</v>
      </c>
      <c r="K610" s="10">
        <f>IF(AND($F610&gt;K$10,$E610&gt;0),$D610/$E610,IF(K$10=$F610,$D610-SUM($G610:J610),0))</f>
        <v>0</v>
      </c>
      <c r="L610" s="10">
        <f>IF(AND($F610&gt;L$10,$E610&gt;0),$D610/$E610,IF(L$10=$F610,$D610-SUM($G610:K610),0))</f>
        <v>0</v>
      </c>
      <c r="M610" s="10">
        <f>IF(AND($F610&gt;M$10,$E610&gt;0),$D610/$E610,IF(M$10=$F610,$D610-SUM($G610:L610),0))</f>
        <v>0</v>
      </c>
      <c r="N610" s="2"/>
      <c r="O610" s="10">
        <f>I610*PRODUCT($O$17:O$17)</f>
        <v>0</v>
      </c>
      <c r="P610" s="10">
        <f>J610*PRODUCT($O$17:P$17)</f>
        <v>0</v>
      </c>
      <c r="Q610" s="10">
        <f>K610*PRODUCT($O$17:Q$17)</f>
        <v>0</v>
      </c>
      <c r="R610" s="10">
        <f>L610*PRODUCT($O$17:R$17)</f>
        <v>0</v>
      </c>
      <c r="S610" s="10">
        <f>M610*PRODUCT($O$17:S$17)</f>
        <v>0</v>
      </c>
      <c r="T610" s="2"/>
      <c r="U610" s="10">
        <f t="shared" si="58"/>
        <v>5.656211424247592E-11</v>
      </c>
      <c r="V610" s="10">
        <f t="shared" si="60"/>
        <v>5.7071173270658196E-11</v>
      </c>
      <c r="W610" s="10">
        <f t="shared" si="60"/>
        <v>5.7584813830094113E-11</v>
      </c>
      <c r="X610" s="10">
        <f t="shared" si="60"/>
        <v>5.8103077154564957E-11</v>
      </c>
      <c r="Y610" s="10">
        <f t="shared" si="60"/>
        <v>5.8626004848956041E-11</v>
      </c>
    </row>
    <row r="611" spans="1:25" s="5" customFormat="1" x14ac:dyDescent="0.2">
      <c r="A611" s="2"/>
      <c r="B611" s="29">
        <f>'3) Input geactiveerde inflatie'!B598</f>
        <v>586</v>
      </c>
      <c r="C611" s="29">
        <f>'3) Input geactiveerde inflatie'!D598</f>
        <v>1489334.9782776209</v>
      </c>
      <c r="D611" s="10">
        <f t="shared" si="59"/>
        <v>744667.48913881043</v>
      </c>
      <c r="E611" s="39">
        <f>'3) Input geactiveerde inflatie'!E598</f>
        <v>1.7039087285122605</v>
      </c>
      <c r="F611" s="51">
        <f>'3) Input geactiveerde inflatie'!F598</f>
        <v>2023</v>
      </c>
      <c r="G611" s="2"/>
      <c r="H611" s="53"/>
      <c r="I611" s="10">
        <f>IF(AND($F611&gt;I$10,$E611&gt;0),$D611/$E611,IF(I$10=$F611,$D611-SUM($G611:G611),0))</f>
        <v>437034.84622031631</v>
      </c>
      <c r="J611" s="10">
        <f>IF(AND($F611&gt;J$10,$E611&gt;0),$D611/$E611,IF(J$10=$F611,$D611-SUM($G611:I611),0))</f>
        <v>307632.64291849412</v>
      </c>
      <c r="K611" s="10">
        <f>IF(AND($F611&gt;K$10,$E611&gt;0),$D611/$E611,IF(K$10=$F611,$D611-SUM($G611:J611),0))</f>
        <v>0</v>
      </c>
      <c r="L611" s="10">
        <f>IF(AND($F611&gt;L$10,$E611&gt;0),$D611/$E611,IF(L$10=$F611,$D611-SUM($G611:K611),0))</f>
        <v>0</v>
      </c>
      <c r="M611" s="10">
        <f>IF(AND($F611&gt;M$10,$E611&gt;0),$D611/$E611,IF(M$10=$F611,$D611-SUM($G611:L611),0))</f>
        <v>0</v>
      </c>
      <c r="N611" s="2"/>
      <c r="O611" s="10">
        <f>I611*PRODUCT($O$17:O$17)</f>
        <v>440968.15983629914</v>
      </c>
      <c r="P611" s="10">
        <f>J611*PRODUCT($O$17:P$17)</f>
        <v>313194.94873510336</v>
      </c>
      <c r="Q611" s="10">
        <f>K611*PRODUCT($O$17:Q$17)</f>
        <v>0</v>
      </c>
      <c r="R611" s="10">
        <f>L611*PRODUCT($O$17:R$17)</f>
        <v>0</v>
      </c>
      <c r="S611" s="10">
        <f>M611*PRODUCT($O$17:S$17)</f>
        <v>0</v>
      </c>
      <c r="T611" s="2"/>
      <c r="U611" s="10">
        <f t="shared" si="58"/>
        <v>310401.33670476056</v>
      </c>
      <c r="V611" s="10">
        <f t="shared" si="60"/>
        <v>0</v>
      </c>
      <c r="W611" s="10">
        <f t="shared" si="60"/>
        <v>0</v>
      </c>
      <c r="X611" s="10">
        <f t="shared" si="60"/>
        <v>0</v>
      </c>
      <c r="Y611" s="10">
        <f t="shared" si="60"/>
        <v>0</v>
      </c>
    </row>
    <row r="612" spans="1:25" s="5" customFormat="1" x14ac:dyDescent="0.2">
      <c r="A612" s="2"/>
      <c r="B612" s="29">
        <f>'3) Input geactiveerde inflatie'!B599</f>
        <v>587</v>
      </c>
      <c r="C612" s="29">
        <f>'3) Input geactiveerde inflatie'!D599</f>
        <v>4.8007375997318219E-2</v>
      </c>
      <c r="D612" s="10">
        <f t="shared" si="59"/>
        <v>2.400368799865911E-2</v>
      </c>
      <c r="E612" s="39">
        <f>'3) Input geactiveerde inflatie'!E599</f>
        <v>0</v>
      </c>
      <c r="F612" s="51">
        <f>'3) Input geactiveerde inflatie'!F599</f>
        <v>2010</v>
      </c>
      <c r="G612" s="2"/>
      <c r="H612" s="53"/>
      <c r="I612" s="10">
        <f>IF(AND($F612&gt;I$10,$E612&gt;0),$D612/$E612,IF(I$10=$F612,$D612-SUM($G612:G612),0))</f>
        <v>0</v>
      </c>
      <c r="J612" s="10">
        <f>IF(AND($F612&gt;J$10,$E612&gt;0),$D612/$E612,IF(J$10=$F612,$D612-SUM($G612:I612),0))</f>
        <v>0</v>
      </c>
      <c r="K612" s="10">
        <f>IF(AND($F612&gt;K$10,$E612&gt;0),$D612/$E612,IF(K$10=$F612,$D612-SUM($G612:J612),0))</f>
        <v>0</v>
      </c>
      <c r="L612" s="10">
        <f>IF(AND($F612&gt;L$10,$E612&gt;0),$D612/$E612,IF(L$10=$F612,$D612-SUM($G612:K612),0))</f>
        <v>0</v>
      </c>
      <c r="M612" s="10">
        <f>IF(AND($F612&gt;M$10,$E612&gt;0),$D612/$E612,IF(M$10=$F612,$D612-SUM($G612:L612),0))</f>
        <v>0</v>
      </c>
      <c r="N612" s="2"/>
      <c r="O612" s="10">
        <f>I612*PRODUCT($O$17:O$17)</f>
        <v>0</v>
      </c>
      <c r="P612" s="10">
        <f>J612*PRODUCT($O$17:P$17)</f>
        <v>0</v>
      </c>
      <c r="Q612" s="10">
        <f>K612*PRODUCT($O$17:Q$17)</f>
        <v>0</v>
      </c>
      <c r="R612" s="10">
        <f>L612*PRODUCT($O$17:R$17)</f>
        <v>0</v>
      </c>
      <c r="S612" s="10">
        <f>M612*PRODUCT($O$17:S$17)</f>
        <v>0</v>
      </c>
      <c r="T612" s="2"/>
      <c r="U612" s="10">
        <f t="shared" si="58"/>
        <v>2.4219721190647039E-2</v>
      </c>
      <c r="V612" s="10">
        <f t="shared" si="60"/>
        <v>2.4437698681362859E-2</v>
      </c>
      <c r="W612" s="10">
        <f t="shared" si="60"/>
        <v>2.4657637969495123E-2</v>
      </c>
      <c r="X612" s="10">
        <f t="shared" si="60"/>
        <v>2.4879556711220576E-2</v>
      </c>
      <c r="Y612" s="10">
        <f t="shared" si="60"/>
        <v>2.5103472721621559E-2</v>
      </c>
    </row>
    <row r="613" spans="1:25" s="5" customFormat="1" x14ac:dyDescent="0.2">
      <c r="A613" s="2"/>
      <c r="B613" s="29">
        <f>'3) Input geactiveerde inflatie'!B600</f>
        <v>588</v>
      </c>
      <c r="C613" s="29">
        <f>'3) Input geactiveerde inflatie'!D600</f>
        <v>712751.99656494241</v>
      </c>
      <c r="D613" s="10">
        <f t="shared" si="59"/>
        <v>356375.99828247121</v>
      </c>
      <c r="E613" s="39">
        <f>'3) Input geactiveerde inflatie'!E600</f>
        <v>29.5</v>
      </c>
      <c r="F613" s="51">
        <f>'3) Input geactiveerde inflatie'!F600</f>
        <v>2051</v>
      </c>
      <c r="G613" s="2"/>
      <c r="H613" s="53"/>
      <c r="I613" s="10">
        <f>IF(AND($F613&gt;I$10,$E613&gt;0),$D613/$E613,IF(I$10=$F613,$D613-SUM($G613:G613),0))</f>
        <v>12080.542314660041</v>
      </c>
      <c r="J613" s="10">
        <f>IF(AND($F613&gt;J$10,$E613&gt;0),$D613/$E613,IF(J$10=$F613,$D613-SUM($G613:I613),0))</f>
        <v>12080.542314660041</v>
      </c>
      <c r="K613" s="10">
        <f>IF(AND($F613&gt;K$10,$E613&gt;0),$D613/$E613,IF(K$10=$F613,$D613-SUM($G613:J613),0))</f>
        <v>12080.542314660041</v>
      </c>
      <c r="L613" s="10">
        <f>IF(AND($F613&gt;L$10,$E613&gt;0),$D613/$E613,IF(L$10=$F613,$D613-SUM($G613:K613),0))</f>
        <v>12080.542314660041</v>
      </c>
      <c r="M613" s="10">
        <f>IF(AND($F613&gt;M$10,$E613&gt;0),$D613/$E613,IF(M$10=$F613,$D613-SUM($G613:L613),0))</f>
        <v>12080.542314660041</v>
      </c>
      <c r="N613" s="2"/>
      <c r="O613" s="10">
        <f>I613*PRODUCT($O$17:O$17)</f>
        <v>12189.267195491981</v>
      </c>
      <c r="P613" s="10">
        <f>J613*PRODUCT($O$17:P$17)</f>
        <v>12298.970600251407</v>
      </c>
      <c r="Q613" s="10">
        <f>K613*PRODUCT($O$17:Q$17)</f>
        <v>12409.661335653667</v>
      </c>
      <c r="R613" s="10">
        <f>L613*PRODUCT($O$17:R$17)</f>
        <v>12521.348287674547</v>
      </c>
      <c r="S613" s="10">
        <f>M613*PRODUCT($O$17:S$17)</f>
        <v>12634.040422263619</v>
      </c>
      <c r="T613" s="2"/>
      <c r="U613" s="10">
        <f t="shared" si="58"/>
        <v>347394.11507152143</v>
      </c>
      <c r="V613" s="10">
        <f t="shared" si="60"/>
        <v>338221.69150691369</v>
      </c>
      <c r="W613" s="10">
        <f t="shared" si="60"/>
        <v>328856.02539482218</v>
      </c>
      <c r="X613" s="10">
        <f t="shared" si="60"/>
        <v>319294.38133570098</v>
      </c>
      <c r="Y613" s="10">
        <f t="shared" si="60"/>
        <v>309533.99034545862</v>
      </c>
    </row>
    <row r="614" spans="1:25" s="5" customFormat="1" x14ac:dyDescent="0.2">
      <c r="A614" s="2"/>
      <c r="B614" s="29">
        <f>'3) Input geactiveerde inflatie'!B601</f>
        <v>589</v>
      </c>
      <c r="C614" s="29">
        <f>'3) Input geactiveerde inflatie'!D601</f>
        <v>290026.25239953201</v>
      </c>
      <c r="D614" s="10">
        <f t="shared" si="59"/>
        <v>145013.126199766</v>
      </c>
      <c r="E614" s="39">
        <f>'3) Input geactiveerde inflatie'!E601</f>
        <v>19.5</v>
      </c>
      <c r="F614" s="51">
        <f>'3) Input geactiveerde inflatie'!F601</f>
        <v>2041</v>
      </c>
      <c r="G614" s="2"/>
      <c r="H614" s="53"/>
      <c r="I614" s="10">
        <f>IF(AND($F614&gt;I$10,$E614&gt;0),$D614/$E614,IF(I$10=$F614,$D614-SUM($G614:G614),0))</f>
        <v>7436.5705743469744</v>
      </c>
      <c r="J614" s="10">
        <f>IF(AND($F614&gt;J$10,$E614&gt;0),$D614/$E614,IF(J$10=$F614,$D614-SUM($G614:I614),0))</f>
        <v>7436.5705743469744</v>
      </c>
      <c r="K614" s="10">
        <f>IF(AND($F614&gt;K$10,$E614&gt;0),$D614/$E614,IF(K$10=$F614,$D614-SUM($G614:J614),0))</f>
        <v>7436.5705743469744</v>
      </c>
      <c r="L614" s="10">
        <f>IF(AND($F614&gt;L$10,$E614&gt;0),$D614/$E614,IF(L$10=$F614,$D614-SUM($G614:K614),0))</f>
        <v>7436.5705743469744</v>
      </c>
      <c r="M614" s="10">
        <f>IF(AND($F614&gt;M$10,$E614&gt;0),$D614/$E614,IF(M$10=$F614,$D614-SUM($G614:L614),0))</f>
        <v>7436.5705743469744</v>
      </c>
      <c r="N614" s="2"/>
      <c r="O614" s="10">
        <f>I614*PRODUCT($O$17:O$17)</f>
        <v>7503.4997095160961</v>
      </c>
      <c r="P614" s="10">
        <f>J614*PRODUCT($O$17:P$17)</f>
        <v>7571.03120690174</v>
      </c>
      <c r="Q614" s="10">
        <f>K614*PRODUCT($O$17:Q$17)</f>
        <v>7639.1704877638549</v>
      </c>
      <c r="R614" s="10">
        <f>L614*PRODUCT($O$17:R$17)</f>
        <v>7707.9230221537282</v>
      </c>
      <c r="S614" s="10">
        <f>M614*PRODUCT($O$17:S$17)</f>
        <v>7777.2943293531116</v>
      </c>
      <c r="T614" s="2"/>
      <c r="U614" s="10">
        <f t="shared" si="58"/>
        <v>138814.74462604779</v>
      </c>
      <c r="V614" s="10">
        <f t="shared" si="60"/>
        <v>132493.04612078046</v>
      </c>
      <c r="W614" s="10">
        <f t="shared" si="60"/>
        <v>126046.31304810362</v>
      </c>
      <c r="X614" s="10">
        <f t="shared" si="60"/>
        <v>119472.80684338282</v>
      </c>
      <c r="Y614" s="10">
        <f t="shared" si="60"/>
        <v>112770.76777562013</v>
      </c>
    </row>
    <row r="615" spans="1:25" s="5" customFormat="1" x14ac:dyDescent="0.2">
      <c r="A615" s="2"/>
      <c r="B615" s="29">
        <f>'3) Input geactiveerde inflatie'!B602</f>
        <v>590</v>
      </c>
      <c r="C615" s="29">
        <f>'3) Input geactiveerde inflatie'!D602</f>
        <v>3107.82050051226</v>
      </c>
      <c r="D615" s="10">
        <f t="shared" si="59"/>
        <v>1553.91025025613</v>
      </c>
      <c r="E615" s="39">
        <f>'3) Input geactiveerde inflatie'!E602</f>
        <v>0</v>
      </c>
      <c r="F615" s="51">
        <f>'3) Input geactiveerde inflatie'!F602</f>
        <v>2011</v>
      </c>
      <c r="G615" s="2"/>
      <c r="H615" s="53"/>
      <c r="I615" s="10">
        <f>IF(AND($F615&gt;I$10,$E615&gt;0),$D615/$E615,IF(I$10=$F615,$D615-SUM($G615:G615),0))</f>
        <v>0</v>
      </c>
      <c r="J615" s="10">
        <f>IF(AND($F615&gt;J$10,$E615&gt;0),$D615/$E615,IF(J$10=$F615,$D615-SUM($G615:I615),0))</f>
        <v>0</v>
      </c>
      <c r="K615" s="10">
        <f>IF(AND($F615&gt;K$10,$E615&gt;0),$D615/$E615,IF(K$10=$F615,$D615-SUM($G615:J615),0))</f>
        <v>0</v>
      </c>
      <c r="L615" s="10">
        <f>IF(AND($F615&gt;L$10,$E615&gt;0),$D615/$E615,IF(L$10=$F615,$D615-SUM($G615:K615),0))</f>
        <v>0</v>
      </c>
      <c r="M615" s="10">
        <f>IF(AND($F615&gt;M$10,$E615&gt;0),$D615/$E615,IF(M$10=$F615,$D615-SUM($G615:L615),0))</f>
        <v>0</v>
      </c>
      <c r="N615" s="2"/>
      <c r="O615" s="10">
        <f>I615*PRODUCT($O$17:O$17)</f>
        <v>0</v>
      </c>
      <c r="P615" s="10">
        <f>J615*PRODUCT($O$17:P$17)</f>
        <v>0</v>
      </c>
      <c r="Q615" s="10">
        <f>K615*PRODUCT($O$17:Q$17)</f>
        <v>0</v>
      </c>
      <c r="R615" s="10">
        <f>L615*PRODUCT($O$17:R$17)</f>
        <v>0</v>
      </c>
      <c r="S615" s="10">
        <f>M615*PRODUCT($O$17:S$17)</f>
        <v>0</v>
      </c>
      <c r="T615" s="2"/>
      <c r="U615" s="10">
        <f t="shared" si="58"/>
        <v>1567.8954425084351</v>
      </c>
      <c r="V615" s="10">
        <f t="shared" si="60"/>
        <v>1582.0065014910108</v>
      </c>
      <c r="W615" s="10">
        <f t="shared" si="60"/>
        <v>1596.2445600044298</v>
      </c>
      <c r="X615" s="10">
        <f t="shared" si="60"/>
        <v>1610.6107610444694</v>
      </c>
      <c r="Y615" s="10">
        <f t="shared" si="60"/>
        <v>1625.1062578938695</v>
      </c>
    </row>
    <row r="616" spans="1:25" s="5" customFormat="1" x14ac:dyDescent="0.2">
      <c r="A616" s="2"/>
      <c r="B616" s="29">
        <f>'3) Input geactiveerde inflatie'!B603</f>
        <v>591</v>
      </c>
      <c r="C616" s="29">
        <f>'3) Input geactiveerde inflatie'!D603</f>
        <v>524773.21944813547</v>
      </c>
      <c r="D616" s="10">
        <f t="shared" si="59"/>
        <v>262386.60972406773</v>
      </c>
      <c r="E616" s="39">
        <f>'3) Input geactiveerde inflatie'!E603</f>
        <v>30.5</v>
      </c>
      <c r="F616" s="51">
        <f>'3) Input geactiveerde inflatie'!F603</f>
        <v>2052</v>
      </c>
      <c r="G616" s="2"/>
      <c r="H616" s="53"/>
      <c r="I616" s="10">
        <f>IF(AND($F616&gt;I$10,$E616&gt;0),$D616/$E616,IF(I$10=$F616,$D616-SUM($G616:G616),0))</f>
        <v>8602.8396630841871</v>
      </c>
      <c r="J616" s="10">
        <f>IF(AND($F616&gt;J$10,$E616&gt;0),$D616/$E616,IF(J$10=$F616,$D616-SUM($G616:I616),0))</f>
        <v>8602.8396630841871</v>
      </c>
      <c r="K616" s="10">
        <f>IF(AND($F616&gt;K$10,$E616&gt;0),$D616/$E616,IF(K$10=$F616,$D616-SUM($G616:J616),0))</f>
        <v>8602.8396630841871</v>
      </c>
      <c r="L616" s="10">
        <f>IF(AND($F616&gt;L$10,$E616&gt;0),$D616/$E616,IF(L$10=$F616,$D616-SUM($G616:K616),0))</f>
        <v>8602.8396630841871</v>
      </c>
      <c r="M616" s="10">
        <f>IF(AND($F616&gt;M$10,$E616&gt;0),$D616/$E616,IF(M$10=$F616,$D616-SUM($G616:L616),0))</f>
        <v>8602.8396630841871</v>
      </c>
      <c r="N616" s="2"/>
      <c r="O616" s="10">
        <f>I616*PRODUCT($O$17:O$17)</f>
        <v>8680.2652200519442</v>
      </c>
      <c r="P616" s="10">
        <f>J616*PRODUCT($O$17:P$17)</f>
        <v>8758.3876070324113</v>
      </c>
      <c r="Q616" s="10">
        <f>K616*PRODUCT($O$17:Q$17)</f>
        <v>8837.2130954957011</v>
      </c>
      <c r="R616" s="10">
        <f>L616*PRODUCT($O$17:R$17)</f>
        <v>8916.7480133551599</v>
      </c>
      <c r="S616" s="10">
        <f>M616*PRODUCT($O$17:S$17)</f>
        <v>8996.9987454753573</v>
      </c>
      <c r="T616" s="2"/>
      <c r="U616" s="10">
        <f t="shared" si="58"/>
        <v>256067.82399153235</v>
      </c>
      <c r="V616" s="10">
        <f t="shared" si="60"/>
        <v>249614.0468004237</v>
      </c>
      <c r="W616" s="10">
        <f t="shared" si="60"/>
        <v>243023.3601261318</v>
      </c>
      <c r="X616" s="10">
        <f t="shared" si="60"/>
        <v>236293.82235391179</v>
      </c>
      <c r="Y616" s="10">
        <f t="shared" si="60"/>
        <v>229423.4680096216</v>
      </c>
    </row>
    <row r="617" spans="1:25" s="5" customFormat="1" x14ac:dyDescent="0.2">
      <c r="A617" s="2"/>
      <c r="B617" s="29">
        <f>'3) Input geactiveerde inflatie'!B604</f>
        <v>592</v>
      </c>
      <c r="C617" s="29">
        <f>'3) Input geactiveerde inflatie'!D604</f>
        <v>192133.60033136653</v>
      </c>
      <c r="D617" s="10">
        <f t="shared" si="59"/>
        <v>96066.800165683264</v>
      </c>
      <c r="E617" s="39">
        <f>'3) Input geactiveerde inflatie'!E604</f>
        <v>20.5</v>
      </c>
      <c r="F617" s="51">
        <f>'3) Input geactiveerde inflatie'!F604</f>
        <v>2042</v>
      </c>
      <c r="G617" s="2"/>
      <c r="H617" s="53"/>
      <c r="I617" s="10">
        <f>IF(AND($F617&gt;I$10,$E617&gt;0),$D617/$E617,IF(I$10=$F617,$D617-SUM($G617:G617),0))</f>
        <v>4686.1853739357693</v>
      </c>
      <c r="J617" s="10">
        <f>IF(AND($F617&gt;J$10,$E617&gt;0),$D617/$E617,IF(J$10=$F617,$D617-SUM($G617:I617),0))</f>
        <v>4686.1853739357693</v>
      </c>
      <c r="K617" s="10">
        <f>IF(AND($F617&gt;K$10,$E617&gt;0),$D617/$E617,IF(K$10=$F617,$D617-SUM($G617:J617),0))</f>
        <v>4686.1853739357693</v>
      </c>
      <c r="L617" s="10">
        <f>IF(AND($F617&gt;L$10,$E617&gt;0),$D617/$E617,IF(L$10=$F617,$D617-SUM($G617:K617),0))</f>
        <v>4686.1853739357693</v>
      </c>
      <c r="M617" s="10">
        <f>IF(AND($F617&gt;M$10,$E617&gt;0),$D617/$E617,IF(M$10=$F617,$D617-SUM($G617:L617),0))</f>
        <v>4686.1853739357693</v>
      </c>
      <c r="N617" s="2"/>
      <c r="O617" s="10">
        <f>I617*PRODUCT($O$17:O$17)</f>
        <v>4728.3610423011905</v>
      </c>
      <c r="P617" s="10">
        <f>J617*PRODUCT($O$17:P$17)</f>
        <v>4770.9162916819014</v>
      </c>
      <c r="Q617" s="10">
        <f>K617*PRODUCT($O$17:Q$17)</f>
        <v>4813.8545383070368</v>
      </c>
      <c r="R617" s="10">
        <f>L617*PRODUCT($O$17:R$17)</f>
        <v>4857.1792291517995</v>
      </c>
      <c r="S617" s="10">
        <f>M617*PRODUCT($O$17:S$17)</f>
        <v>4900.8938422141655</v>
      </c>
      <c r="T617" s="2"/>
      <c r="U617" s="10">
        <f t="shared" si="58"/>
        <v>92203.040324873218</v>
      </c>
      <c r="V617" s="10">
        <f t="shared" si="60"/>
        <v>88261.951396115168</v>
      </c>
      <c r="W617" s="10">
        <f t="shared" si="60"/>
        <v>84242.454420373164</v>
      </c>
      <c r="X617" s="10">
        <f t="shared" si="60"/>
        <v>80143.457281004725</v>
      </c>
      <c r="Y617" s="10">
        <f t="shared" si="60"/>
        <v>75963.854554319594</v>
      </c>
    </row>
    <row r="618" spans="1:25" s="5" customFormat="1" x14ac:dyDescent="0.2">
      <c r="A618" s="2"/>
      <c r="B618" s="29">
        <f>'3) Input geactiveerde inflatie'!B605</f>
        <v>593</v>
      </c>
      <c r="C618" s="29">
        <f>'3) Input geactiveerde inflatie'!D605</f>
        <v>4929.0034802373302</v>
      </c>
      <c r="D618" s="10">
        <f t="shared" si="59"/>
        <v>2464.5017401186651</v>
      </c>
      <c r="E618" s="39">
        <f>'3) Input geactiveerde inflatie'!E605</f>
        <v>0</v>
      </c>
      <c r="F618" s="51">
        <f>'3) Input geactiveerde inflatie'!F605</f>
        <v>2011</v>
      </c>
      <c r="G618" s="2"/>
      <c r="H618" s="53"/>
      <c r="I618" s="10">
        <f>IF(AND($F618&gt;I$10,$E618&gt;0),$D618/$E618,IF(I$10=$F618,$D618-SUM($G618:G618),0))</f>
        <v>0</v>
      </c>
      <c r="J618" s="10">
        <f>IF(AND($F618&gt;J$10,$E618&gt;0),$D618/$E618,IF(J$10=$F618,$D618-SUM($G618:I618),0))</f>
        <v>0</v>
      </c>
      <c r="K618" s="10">
        <f>IF(AND($F618&gt;K$10,$E618&gt;0),$D618/$E618,IF(K$10=$F618,$D618-SUM($G618:J618),0))</f>
        <v>0</v>
      </c>
      <c r="L618" s="10">
        <f>IF(AND($F618&gt;L$10,$E618&gt;0),$D618/$E618,IF(L$10=$F618,$D618-SUM($G618:K618),0))</f>
        <v>0</v>
      </c>
      <c r="M618" s="10">
        <f>IF(AND($F618&gt;M$10,$E618&gt;0),$D618/$E618,IF(M$10=$F618,$D618-SUM($G618:L618),0))</f>
        <v>0</v>
      </c>
      <c r="N618" s="2"/>
      <c r="O618" s="10">
        <f>I618*PRODUCT($O$17:O$17)</f>
        <v>0</v>
      </c>
      <c r="P618" s="10">
        <f>J618*PRODUCT($O$17:P$17)</f>
        <v>0</v>
      </c>
      <c r="Q618" s="10">
        <f>K618*PRODUCT($O$17:Q$17)</f>
        <v>0</v>
      </c>
      <c r="R618" s="10">
        <f>L618*PRODUCT($O$17:R$17)</f>
        <v>0</v>
      </c>
      <c r="S618" s="10">
        <f>M618*PRODUCT($O$17:S$17)</f>
        <v>0</v>
      </c>
      <c r="T618" s="2"/>
      <c r="U618" s="10">
        <f t="shared" si="58"/>
        <v>2486.6822557797327</v>
      </c>
      <c r="V618" s="10">
        <f t="shared" si="60"/>
        <v>2509.0623960817502</v>
      </c>
      <c r="W618" s="10">
        <f t="shared" si="60"/>
        <v>2531.6439576464859</v>
      </c>
      <c r="X618" s="10">
        <f t="shared" si="60"/>
        <v>2554.4287532653038</v>
      </c>
      <c r="Y618" s="10">
        <f t="shared" si="60"/>
        <v>2577.4186120446911</v>
      </c>
    </row>
    <row r="619" spans="1:25" s="5" customFormat="1" x14ac:dyDescent="0.2">
      <c r="A619" s="2"/>
      <c r="B619" s="29">
        <f>'3) Input geactiveerde inflatie'!B606</f>
        <v>594</v>
      </c>
      <c r="C619" s="29">
        <f>'3) Input geactiveerde inflatie'!D606</f>
        <v>260932.51247235097</v>
      </c>
      <c r="D619" s="10">
        <f t="shared" si="59"/>
        <v>130466.25623617548</v>
      </c>
      <c r="E619" s="39">
        <f>'3) Input geactiveerde inflatie'!E606</f>
        <v>31.5</v>
      </c>
      <c r="F619" s="51">
        <f>'3) Input geactiveerde inflatie'!F606</f>
        <v>2053</v>
      </c>
      <c r="G619" s="2"/>
      <c r="H619" s="53"/>
      <c r="I619" s="10">
        <f>IF(AND($F619&gt;I$10,$E619&gt;0),$D619/$E619,IF(I$10=$F619,$D619-SUM($G619:G619),0))</f>
        <v>4141.7859122595391</v>
      </c>
      <c r="J619" s="10">
        <f>IF(AND($F619&gt;J$10,$E619&gt;0),$D619/$E619,IF(J$10=$F619,$D619-SUM($G619:I619),0))</f>
        <v>4141.7859122595391</v>
      </c>
      <c r="K619" s="10">
        <f>IF(AND($F619&gt;K$10,$E619&gt;0),$D619/$E619,IF(K$10=$F619,$D619-SUM($G619:J619),0))</f>
        <v>4141.7859122595391</v>
      </c>
      <c r="L619" s="10">
        <f>IF(AND($F619&gt;L$10,$E619&gt;0),$D619/$E619,IF(L$10=$F619,$D619-SUM($G619:K619),0))</f>
        <v>4141.7859122595391</v>
      </c>
      <c r="M619" s="10">
        <f>IF(AND($F619&gt;M$10,$E619&gt;0),$D619/$E619,IF(M$10=$F619,$D619-SUM($G619:L619),0))</f>
        <v>4141.7859122595391</v>
      </c>
      <c r="N619" s="2"/>
      <c r="O619" s="10">
        <f>I619*PRODUCT($O$17:O$17)</f>
        <v>4179.0619854698743</v>
      </c>
      <c r="P619" s="10">
        <f>J619*PRODUCT($O$17:P$17)</f>
        <v>4216.6735433391032</v>
      </c>
      <c r="Q619" s="10">
        <f>K619*PRODUCT($O$17:Q$17)</f>
        <v>4254.6236052291542</v>
      </c>
      <c r="R619" s="10">
        <f>L619*PRODUCT($O$17:R$17)</f>
        <v>4292.9152176762163</v>
      </c>
      <c r="S619" s="10">
        <f>M619*PRODUCT($O$17:S$17)</f>
        <v>4331.5514546353015</v>
      </c>
      <c r="T619" s="2"/>
      <c r="U619" s="10">
        <f t="shared" si="58"/>
        <v>127461.39055683116</v>
      </c>
      <c r="V619" s="10">
        <f t="shared" ref="V619:Y634" si="61">U619*P$17-P619</f>
        <v>124391.86952850352</v>
      </c>
      <c r="W619" s="10">
        <f t="shared" si="61"/>
        <v>121256.77274903089</v>
      </c>
      <c r="X619" s="10">
        <f t="shared" si="61"/>
        <v>118055.16848609594</v>
      </c>
      <c r="Y619" s="10">
        <f t="shared" si="61"/>
        <v>114786.11354783548</v>
      </c>
    </row>
    <row r="620" spans="1:25" s="5" customFormat="1" x14ac:dyDescent="0.2">
      <c r="A620" s="2"/>
      <c r="B620" s="29">
        <f>'3) Input geactiveerde inflatie'!B607</f>
        <v>595</v>
      </c>
      <c r="C620" s="29">
        <f>'3) Input geactiveerde inflatie'!D607</f>
        <v>74927.45388197666</v>
      </c>
      <c r="D620" s="10">
        <f t="shared" si="59"/>
        <v>37463.72694098833</v>
      </c>
      <c r="E620" s="39">
        <f>'3) Input geactiveerde inflatie'!E607</f>
        <v>21.5</v>
      </c>
      <c r="F620" s="51">
        <f>'3) Input geactiveerde inflatie'!F607</f>
        <v>2043</v>
      </c>
      <c r="G620" s="2"/>
      <c r="H620" s="53"/>
      <c r="I620" s="10">
        <f>IF(AND($F620&gt;I$10,$E620&gt;0),$D620/$E620,IF(I$10=$F620,$D620-SUM($G620:G620),0))</f>
        <v>1742.4989274878294</v>
      </c>
      <c r="J620" s="10">
        <f>IF(AND($F620&gt;J$10,$E620&gt;0),$D620/$E620,IF(J$10=$F620,$D620-SUM($G620:I620),0))</f>
        <v>1742.4989274878294</v>
      </c>
      <c r="K620" s="10">
        <f>IF(AND($F620&gt;K$10,$E620&gt;0),$D620/$E620,IF(K$10=$F620,$D620-SUM($G620:J620),0))</f>
        <v>1742.4989274878294</v>
      </c>
      <c r="L620" s="10">
        <f>IF(AND($F620&gt;L$10,$E620&gt;0),$D620/$E620,IF(L$10=$F620,$D620-SUM($G620:K620),0))</f>
        <v>1742.4989274878294</v>
      </c>
      <c r="M620" s="10">
        <f>IF(AND($F620&gt;M$10,$E620&gt;0),$D620/$E620,IF(M$10=$F620,$D620-SUM($G620:L620),0))</f>
        <v>1742.4989274878294</v>
      </c>
      <c r="N620" s="2"/>
      <c r="O620" s="10">
        <f>I620*PRODUCT($O$17:O$17)</f>
        <v>1758.1814178352197</v>
      </c>
      <c r="P620" s="10">
        <f>J620*PRODUCT($O$17:P$17)</f>
        <v>1774.0050505957365</v>
      </c>
      <c r="Q620" s="10">
        <f>K620*PRODUCT($O$17:Q$17)</f>
        <v>1789.9710960510979</v>
      </c>
      <c r="R620" s="10">
        <f>L620*PRODUCT($O$17:R$17)</f>
        <v>1806.0808359155574</v>
      </c>
      <c r="S620" s="10">
        <f>M620*PRODUCT($O$17:S$17)</f>
        <v>1822.3355634387974</v>
      </c>
      <c r="T620" s="2"/>
      <c r="U620" s="10">
        <f t="shared" si="58"/>
        <v>36042.719065621997</v>
      </c>
      <c r="V620" s="10">
        <f t="shared" si="61"/>
        <v>34593.098486616858</v>
      </c>
      <c r="W620" s="10">
        <f t="shared" si="61"/>
        <v>33114.46527694531</v>
      </c>
      <c r="X620" s="10">
        <f t="shared" si="61"/>
        <v>31606.41462852226</v>
      </c>
      <c r="Y620" s="10">
        <f t="shared" si="61"/>
        <v>30068.536796740158</v>
      </c>
    </row>
    <row r="621" spans="1:25" s="5" customFormat="1" x14ac:dyDescent="0.2">
      <c r="A621" s="2"/>
      <c r="B621" s="29">
        <f>'3) Input geactiveerde inflatie'!B608</f>
        <v>596</v>
      </c>
      <c r="C621" s="29">
        <f>'3) Input geactiveerde inflatie'!D608</f>
        <v>8042.3027422515406</v>
      </c>
      <c r="D621" s="10">
        <f t="shared" si="59"/>
        <v>4021.1513711257703</v>
      </c>
      <c r="E621" s="39">
        <f>'3) Input geactiveerde inflatie'!E608</f>
        <v>0</v>
      </c>
      <c r="F621" s="51">
        <f>'3) Input geactiveerde inflatie'!F608</f>
        <v>2011</v>
      </c>
      <c r="G621" s="2"/>
      <c r="H621" s="53"/>
      <c r="I621" s="10">
        <f>IF(AND($F621&gt;I$10,$E621&gt;0),$D621/$E621,IF(I$10=$F621,$D621-SUM($G621:G621),0))</f>
        <v>0</v>
      </c>
      <c r="J621" s="10">
        <f>IF(AND($F621&gt;J$10,$E621&gt;0),$D621/$E621,IF(J$10=$F621,$D621-SUM($G621:I621),0))</f>
        <v>0</v>
      </c>
      <c r="K621" s="10">
        <f>IF(AND($F621&gt;K$10,$E621&gt;0),$D621/$E621,IF(K$10=$F621,$D621-SUM($G621:J621),0))</f>
        <v>0</v>
      </c>
      <c r="L621" s="10">
        <f>IF(AND($F621&gt;L$10,$E621&gt;0),$D621/$E621,IF(L$10=$F621,$D621-SUM($G621:K621),0))</f>
        <v>0</v>
      </c>
      <c r="M621" s="10">
        <f>IF(AND($F621&gt;M$10,$E621&gt;0),$D621/$E621,IF(M$10=$F621,$D621-SUM($G621:L621),0))</f>
        <v>0</v>
      </c>
      <c r="N621" s="2"/>
      <c r="O621" s="10">
        <f>I621*PRODUCT($O$17:O$17)</f>
        <v>0</v>
      </c>
      <c r="P621" s="10">
        <f>J621*PRODUCT($O$17:P$17)</f>
        <v>0</v>
      </c>
      <c r="Q621" s="10">
        <f>K621*PRODUCT($O$17:Q$17)</f>
        <v>0</v>
      </c>
      <c r="R621" s="10">
        <f>L621*PRODUCT($O$17:R$17)</f>
        <v>0</v>
      </c>
      <c r="S621" s="10">
        <f>M621*PRODUCT($O$17:S$17)</f>
        <v>0</v>
      </c>
      <c r="T621" s="2"/>
      <c r="U621" s="10">
        <f t="shared" si="58"/>
        <v>4057.3417334659021</v>
      </c>
      <c r="V621" s="10">
        <f t="shared" si="61"/>
        <v>4093.8578090670949</v>
      </c>
      <c r="W621" s="10">
        <f t="shared" si="61"/>
        <v>4130.7025293486986</v>
      </c>
      <c r="X621" s="10">
        <f t="shared" si="61"/>
        <v>4167.8788521128363</v>
      </c>
      <c r="Y621" s="10">
        <f t="shared" si="61"/>
        <v>4205.3897617818511</v>
      </c>
    </row>
    <row r="622" spans="1:25" s="5" customFormat="1" x14ac:dyDescent="0.2">
      <c r="A622" s="2"/>
      <c r="B622" s="29">
        <f>'3) Input geactiveerde inflatie'!B609</f>
        <v>597</v>
      </c>
      <c r="C622" s="29">
        <f>'3) Input geactiveerde inflatie'!D609</f>
        <v>101381.31197800359</v>
      </c>
      <c r="D622" s="10">
        <f t="shared" si="59"/>
        <v>50690.655989001796</v>
      </c>
      <c r="E622" s="39">
        <f>'3) Input geactiveerde inflatie'!E609</f>
        <v>32.5</v>
      </c>
      <c r="F622" s="51">
        <f>'3) Input geactiveerde inflatie'!F609</f>
        <v>2054</v>
      </c>
      <c r="G622" s="2"/>
      <c r="H622" s="53"/>
      <c r="I622" s="10">
        <f>IF(AND($F622&gt;I$10,$E622&gt;0),$D622/$E622,IF(I$10=$F622,$D622-SUM($G622:G622),0))</f>
        <v>1559.712491969286</v>
      </c>
      <c r="J622" s="10">
        <f>IF(AND($F622&gt;J$10,$E622&gt;0),$D622/$E622,IF(J$10=$F622,$D622-SUM($G622:I622),0))</f>
        <v>1559.712491969286</v>
      </c>
      <c r="K622" s="10">
        <f>IF(AND($F622&gt;K$10,$E622&gt;0),$D622/$E622,IF(K$10=$F622,$D622-SUM($G622:J622),0))</f>
        <v>1559.712491969286</v>
      </c>
      <c r="L622" s="10">
        <f>IF(AND($F622&gt;L$10,$E622&gt;0),$D622/$E622,IF(L$10=$F622,$D622-SUM($G622:K622),0))</f>
        <v>1559.712491969286</v>
      </c>
      <c r="M622" s="10">
        <f>IF(AND($F622&gt;M$10,$E622&gt;0),$D622/$E622,IF(M$10=$F622,$D622-SUM($G622:L622),0))</f>
        <v>1559.712491969286</v>
      </c>
      <c r="N622" s="2"/>
      <c r="O622" s="10">
        <f>I622*PRODUCT($O$17:O$17)</f>
        <v>1573.7499043970095</v>
      </c>
      <c r="P622" s="10">
        <f>J622*PRODUCT($O$17:P$17)</f>
        <v>1587.9136535365824</v>
      </c>
      <c r="Q622" s="10">
        <f>K622*PRODUCT($O$17:Q$17)</f>
        <v>1602.2048764184112</v>
      </c>
      <c r="R622" s="10">
        <f>L622*PRODUCT($O$17:R$17)</f>
        <v>1616.6247203061769</v>
      </c>
      <c r="S622" s="10">
        <f>M622*PRODUCT($O$17:S$17)</f>
        <v>1631.1743427889323</v>
      </c>
      <c r="T622" s="2"/>
      <c r="U622" s="10">
        <f t="shared" si="58"/>
        <v>49573.121988505794</v>
      </c>
      <c r="V622" s="10">
        <f t="shared" si="61"/>
        <v>48431.366432865761</v>
      </c>
      <c r="W622" s="10">
        <f t="shared" si="61"/>
        <v>47265.04385434313</v>
      </c>
      <c r="X622" s="10">
        <f t="shared" si="61"/>
        <v>46073.804528726032</v>
      </c>
      <c r="Y622" s="10">
        <f t="shared" si="61"/>
        <v>44857.294426695633</v>
      </c>
    </row>
    <row r="623" spans="1:25" s="5" customFormat="1" x14ac:dyDescent="0.2">
      <c r="A623" s="2"/>
      <c r="B623" s="29">
        <f>'3) Input geactiveerde inflatie'!B610</f>
        <v>598</v>
      </c>
      <c r="C623" s="29">
        <f>'3) Input geactiveerde inflatie'!D610</f>
        <v>19900.177874608125</v>
      </c>
      <c r="D623" s="10">
        <f t="shared" si="59"/>
        <v>9950.0889373040627</v>
      </c>
      <c r="E623" s="39">
        <f>'3) Input geactiveerde inflatie'!E610</f>
        <v>22.5</v>
      </c>
      <c r="F623" s="51">
        <f>'3) Input geactiveerde inflatie'!F610</f>
        <v>2044</v>
      </c>
      <c r="G623" s="2"/>
      <c r="H623" s="53"/>
      <c r="I623" s="10">
        <f>IF(AND($F623&gt;I$10,$E623&gt;0),$D623/$E623,IF(I$10=$F623,$D623-SUM($G623:G623),0))</f>
        <v>442.22617499129166</v>
      </c>
      <c r="J623" s="10">
        <f>IF(AND($F623&gt;J$10,$E623&gt;0),$D623/$E623,IF(J$10=$F623,$D623-SUM($G623:I623),0))</f>
        <v>442.22617499129166</v>
      </c>
      <c r="K623" s="10">
        <f>IF(AND($F623&gt;K$10,$E623&gt;0),$D623/$E623,IF(K$10=$F623,$D623-SUM($G623:J623),0))</f>
        <v>442.22617499129166</v>
      </c>
      <c r="L623" s="10">
        <f>IF(AND($F623&gt;L$10,$E623&gt;0),$D623/$E623,IF(L$10=$F623,$D623-SUM($G623:K623),0))</f>
        <v>442.22617499129166</v>
      </c>
      <c r="M623" s="10">
        <f>IF(AND($F623&gt;M$10,$E623&gt;0),$D623/$E623,IF(M$10=$F623,$D623-SUM($G623:L623),0))</f>
        <v>442.22617499129166</v>
      </c>
      <c r="N623" s="2"/>
      <c r="O623" s="10">
        <f>I623*PRODUCT($O$17:O$17)</f>
        <v>446.20621056621326</v>
      </c>
      <c r="P623" s="10">
        <f>J623*PRODUCT($O$17:P$17)</f>
        <v>450.22206646130911</v>
      </c>
      <c r="Q623" s="10">
        <f>K623*PRODUCT($O$17:Q$17)</f>
        <v>454.27406505946084</v>
      </c>
      <c r="R623" s="10">
        <f>L623*PRODUCT($O$17:R$17)</f>
        <v>458.3625316449959</v>
      </c>
      <c r="S623" s="10">
        <f>M623*PRODUCT($O$17:S$17)</f>
        <v>462.48779442980083</v>
      </c>
      <c r="T623" s="2"/>
      <c r="U623" s="10">
        <f t="shared" si="58"/>
        <v>9593.4335271735854</v>
      </c>
      <c r="V623" s="10">
        <f t="shared" si="61"/>
        <v>9229.5523624568377</v>
      </c>
      <c r="W623" s="10">
        <f t="shared" si="61"/>
        <v>8858.3442686594881</v>
      </c>
      <c r="X623" s="10">
        <f t="shared" si="61"/>
        <v>8479.7068354324256</v>
      </c>
      <c r="Y623" s="10">
        <f t="shared" si="61"/>
        <v>8093.5364025215167</v>
      </c>
    </row>
    <row r="624" spans="1:25" s="5" customFormat="1" x14ac:dyDescent="0.2">
      <c r="A624" s="2"/>
      <c r="B624" s="29">
        <f>'3) Input geactiveerde inflatie'!B611</f>
        <v>599</v>
      </c>
      <c r="C624" s="29">
        <f>'3) Input geactiveerde inflatie'!D611</f>
        <v>922.90679998182623</v>
      </c>
      <c r="D624" s="10">
        <f t="shared" si="59"/>
        <v>461.45339999091311</v>
      </c>
      <c r="E624" s="39">
        <f>'3) Input geactiveerde inflatie'!E611</f>
        <v>0</v>
      </c>
      <c r="F624" s="51">
        <f>'3) Input geactiveerde inflatie'!F611</f>
        <v>2011</v>
      </c>
      <c r="G624" s="2"/>
      <c r="H624" s="53"/>
      <c r="I624" s="10">
        <f>IF(AND($F624&gt;I$10,$E624&gt;0),$D624/$E624,IF(I$10=$F624,$D624-SUM($G624:G624),0))</f>
        <v>0</v>
      </c>
      <c r="J624" s="10">
        <f>IF(AND($F624&gt;J$10,$E624&gt;0),$D624/$E624,IF(J$10=$F624,$D624-SUM($G624:I624),0))</f>
        <v>0</v>
      </c>
      <c r="K624" s="10">
        <f>IF(AND($F624&gt;K$10,$E624&gt;0),$D624/$E624,IF(K$10=$F624,$D624-SUM($G624:J624),0))</f>
        <v>0</v>
      </c>
      <c r="L624" s="10">
        <f>IF(AND($F624&gt;L$10,$E624&gt;0),$D624/$E624,IF(L$10=$F624,$D624-SUM($G624:K624),0))</f>
        <v>0</v>
      </c>
      <c r="M624" s="10">
        <f>IF(AND($F624&gt;M$10,$E624&gt;0),$D624/$E624,IF(M$10=$F624,$D624-SUM($G624:L624),0))</f>
        <v>0</v>
      </c>
      <c r="N624" s="2"/>
      <c r="O624" s="10">
        <f>I624*PRODUCT($O$17:O$17)</f>
        <v>0</v>
      </c>
      <c r="P624" s="10">
        <f>J624*PRODUCT($O$17:P$17)</f>
        <v>0</v>
      </c>
      <c r="Q624" s="10">
        <f>K624*PRODUCT($O$17:Q$17)</f>
        <v>0</v>
      </c>
      <c r="R624" s="10">
        <f>L624*PRODUCT($O$17:R$17)</f>
        <v>0</v>
      </c>
      <c r="S624" s="10">
        <f>M624*PRODUCT($O$17:S$17)</f>
        <v>0</v>
      </c>
      <c r="T624" s="2"/>
      <c r="U624" s="10">
        <f t="shared" si="58"/>
        <v>465.60648059083127</v>
      </c>
      <c r="V624" s="10">
        <f t="shared" si="61"/>
        <v>469.79693891614869</v>
      </c>
      <c r="W624" s="10">
        <f t="shared" si="61"/>
        <v>474.02511136639396</v>
      </c>
      <c r="X624" s="10">
        <f t="shared" si="61"/>
        <v>478.29133736869147</v>
      </c>
      <c r="Y624" s="10">
        <f t="shared" si="61"/>
        <v>482.59595940500964</v>
      </c>
    </row>
    <row r="625" spans="1:25" s="5" customFormat="1" x14ac:dyDescent="0.2">
      <c r="A625" s="2"/>
      <c r="B625" s="29">
        <f>'3) Input geactiveerde inflatie'!B612</f>
        <v>600</v>
      </c>
      <c r="C625" s="29">
        <f>'3) Input geactiveerde inflatie'!D612</f>
        <v>220173.44632586942</v>
      </c>
      <c r="D625" s="10">
        <f t="shared" si="59"/>
        <v>110086.72316293471</v>
      </c>
      <c r="E625" s="39">
        <f>'3) Input geactiveerde inflatie'!E612</f>
        <v>33.5</v>
      </c>
      <c r="F625" s="51">
        <f>'3) Input geactiveerde inflatie'!F612</f>
        <v>2055</v>
      </c>
      <c r="G625" s="2"/>
      <c r="H625" s="53"/>
      <c r="I625" s="10">
        <f>IF(AND($F625&gt;I$10,$E625&gt;0),$D625/$E625,IF(I$10=$F625,$D625-SUM($G625:G625),0))</f>
        <v>3286.1708406846183</v>
      </c>
      <c r="J625" s="10">
        <f>IF(AND($F625&gt;J$10,$E625&gt;0),$D625/$E625,IF(J$10=$F625,$D625-SUM($G625:I625),0))</f>
        <v>3286.1708406846183</v>
      </c>
      <c r="K625" s="10">
        <f>IF(AND($F625&gt;K$10,$E625&gt;0),$D625/$E625,IF(K$10=$F625,$D625-SUM($G625:J625),0))</f>
        <v>3286.1708406846183</v>
      </c>
      <c r="L625" s="10">
        <f>IF(AND($F625&gt;L$10,$E625&gt;0),$D625/$E625,IF(L$10=$F625,$D625-SUM($G625:K625),0))</f>
        <v>3286.1708406846183</v>
      </c>
      <c r="M625" s="10">
        <f>IF(AND($F625&gt;M$10,$E625&gt;0),$D625/$E625,IF(M$10=$F625,$D625-SUM($G625:L625),0))</f>
        <v>3286.1708406846183</v>
      </c>
      <c r="N625" s="2"/>
      <c r="O625" s="10">
        <f>I625*PRODUCT($O$17:O$17)</f>
        <v>3315.7463782507793</v>
      </c>
      <c r="P625" s="10">
        <f>J625*PRODUCT($O$17:P$17)</f>
        <v>3345.5880956550363</v>
      </c>
      <c r="Q625" s="10">
        <f>K625*PRODUCT($O$17:Q$17)</f>
        <v>3375.6983885159307</v>
      </c>
      <c r="R625" s="10">
        <f>L625*PRODUCT($O$17:R$17)</f>
        <v>3406.0796740125738</v>
      </c>
      <c r="S625" s="10">
        <f>M625*PRODUCT($O$17:S$17)</f>
        <v>3436.7343910786867</v>
      </c>
      <c r="T625" s="2"/>
      <c r="U625" s="10">
        <f t="shared" si="58"/>
        <v>107761.75729315032</v>
      </c>
      <c r="V625" s="10">
        <f t="shared" si="61"/>
        <v>105386.02501313362</v>
      </c>
      <c r="W625" s="10">
        <f t="shared" si="61"/>
        <v>102958.80084973588</v>
      </c>
      <c r="X625" s="10">
        <f t="shared" si="61"/>
        <v>100479.35038337091</v>
      </c>
      <c r="Y625" s="10">
        <f t="shared" si="61"/>
        <v>97946.930145742546</v>
      </c>
    </row>
    <row r="626" spans="1:25" s="5" customFormat="1" x14ac:dyDescent="0.2">
      <c r="A626" s="2"/>
      <c r="B626" s="29">
        <f>'3) Input geactiveerde inflatie'!B613</f>
        <v>601</v>
      </c>
      <c r="C626" s="29">
        <f>'3) Input geactiveerde inflatie'!D613</f>
        <v>-9997.8813746722153</v>
      </c>
      <c r="D626" s="10">
        <f t="shared" si="59"/>
        <v>-4998.9406873361077</v>
      </c>
      <c r="E626" s="39">
        <f>'3) Input geactiveerde inflatie'!E613</f>
        <v>23.5</v>
      </c>
      <c r="F626" s="51">
        <f>'3) Input geactiveerde inflatie'!F613</f>
        <v>2045</v>
      </c>
      <c r="G626" s="2"/>
      <c r="H626" s="53"/>
      <c r="I626" s="10">
        <f>IF(AND($F626&gt;I$10,$E626&gt;0),$D626/$E626,IF(I$10=$F626,$D626-SUM($G626:G626),0))</f>
        <v>-212.72088031217478</v>
      </c>
      <c r="J626" s="10">
        <f>IF(AND($F626&gt;J$10,$E626&gt;0),$D626/$E626,IF(J$10=$F626,$D626-SUM($G626:I626),0))</f>
        <v>-212.72088031217478</v>
      </c>
      <c r="K626" s="10">
        <f>IF(AND($F626&gt;K$10,$E626&gt;0),$D626/$E626,IF(K$10=$F626,$D626-SUM($G626:J626),0))</f>
        <v>-212.72088031217478</v>
      </c>
      <c r="L626" s="10">
        <f>IF(AND($F626&gt;L$10,$E626&gt;0),$D626/$E626,IF(L$10=$F626,$D626-SUM($G626:K626),0))</f>
        <v>-212.72088031217478</v>
      </c>
      <c r="M626" s="10">
        <f>IF(AND($F626&gt;M$10,$E626&gt;0),$D626/$E626,IF(M$10=$F626,$D626-SUM($G626:L626),0))</f>
        <v>-212.72088031217478</v>
      </c>
      <c r="N626" s="2"/>
      <c r="O626" s="10">
        <f>I626*PRODUCT($O$17:O$17)</f>
        <v>-214.63536823498433</v>
      </c>
      <c r="P626" s="10">
        <f>J626*PRODUCT($O$17:P$17)</f>
        <v>-216.56708654909917</v>
      </c>
      <c r="Q626" s="10">
        <f>K626*PRODUCT($O$17:Q$17)</f>
        <v>-218.51619032804103</v>
      </c>
      <c r="R626" s="10">
        <f>L626*PRODUCT($O$17:R$17)</f>
        <v>-220.48283604099336</v>
      </c>
      <c r="S626" s="10">
        <f>M626*PRODUCT($O$17:S$17)</f>
        <v>-222.4671815653623</v>
      </c>
      <c r="T626" s="2"/>
      <c r="U626" s="10">
        <f t="shared" si="58"/>
        <v>-4829.2957852871477</v>
      </c>
      <c r="V626" s="10">
        <f t="shared" si="61"/>
        <v>-4656.1923608056322</v>
      </c>
      <c r="W626" s="10">
        <f t="shared" si="61"/>
        <v>-4479.5819017248414</v>
      </c>
      <c r="X626" s="10">
        <f t="shared" si="61"/>
        <v>-4299.4153027993707</v>
      </c>
      <c r="Y626" s="10">
        <f t="shared" si="61"/>
        <v>-4115.6428589592024</v>
      </c>
    </row>
    <row r="627" spans="1:25" s="5" customFormat="1" x14ac:dyDescent="0.2">
      <c r="A627" s="2"/>
      <c r="B627" s="29">
        <f>'3) Input geactiveerde inflatie'!B614</f>
        <v>602</v>
      </c>
      <c r="C627" s="29">
        <f>'3) Input geactiveerde inflatie'!D614</f>
        <v>3814.3054400803594</v>
      </c>
      <c r="D627" s="10">
        <f t="shared" si="59"/>
        <v>1907.1527200401797</v>
      </c>
      <c r="E627" s="39">
        <f>'3) Input geactiveerde inflatie'!E614</f>
        <v>0</v>
      </c>
      <c r="F627" s="51">
        <f>'3) Input geactiveerde inflatie'!F614</f>
        <v>2011</v>
      </c>
      <c r="G627" s="2"/>
      <c r="H627" s="53"/>
      <c r="I627" s="10">
        <f>IF(AND($F627&gt;I$10,$E627&gt;0),$D627/$E627,IF(I$10=$F627,$D627-SUM($G627:G627),0))</f>
        <v>0</v>
      </c>
      <c r="J627" s="10">
        <f>IF(AND($F627&gt;J$10,$E627&gt;0),$D627/$E627,IF(J$10=$F627,$D627-SUM($G627:I627),0))</f>
        <v>0</v>
      </c>
      <c r="K627" s="10">
        <f>IF(AND($F627&gt;K$10,$E627&gt;0),$D627/$E627,IF(K$10=$F627,$D627-SUM($G627:J627),0))</f>
        <v>0</v>
      </c>
      <c r="L627" s="10">
        <f>IF(AND($F627&gt;L$10,$E627&gt;0),$D627/$E627,IF(L$10=$F627,$D627-SUM($G627:K627),0))</f>
        <v>0</v>
      </c>
      <c r="M627" s="10">
        <f>IF(AND($F627&gt;M$10,$E627&gt;0),$D627/$E627,IF(M$10=$F627,$D627-SUM($G627:L627),0))</f>
        <v>0</v>
      </c>
      <c r="N627" s="2"/>
      <c r="O627" s="10">
        <f>I627*PRODUCT($O$17:O$17)</f>
        <v>0</v>
      </c>
      <c r="P627" s="10">
        <f>J627*PRODUCT($O$17:P$17)</f>
        <v>0</v>
      </c>
      <c r="Q627" s="10">
        <f>K627*PRODUCT($O$17:Q$17)</f>
        <v>0</v>
      </c>
      <c r="R627" s="10">
        <f>L627*PRODUCT($O$17:R$17)</f>
        <v>0</v>
      </c>
      <c r="S627" s="10">
        <f>M627*PRODUCT($O$17:S$17)</f>
        <v>0</v>
      </c>
      <c r="T627" s="2"/>
      <c r="U627" s="10">
        <f t="shared" si="58"/>
        <v>1924.3170945205411</v>
      </c>
      <c r="V627" s="10">
        <f t="shared" si="61"/>
        <v>1941.6359483712258</v>
      </c>
      <c r="W627" s="10">
        <f t="shared" si="61"/>
        <v>1959.1106719065667</v>
      </c>
      <c r="X627" s="10">
        <f t="shared" si="61"/>
        <v>1976.7426679537257</v>
      </c>
      <c r="Y627" s="10">
        <f t="shared" si="61"/>
        <v>1994.5333519653091</v>
      </c>
    </row>
    <row r="628" spans="1:25" s="5" customFormat="1" x14ac:dyDescent="0.2">
      <c r="A628" s="2"/>
      <c r="B628" s="29">
        <f>'3) Input geactiveerde inflatie'!B615</f>
        <v>603</v>
      </c>
      <c r="C628" s="29">
        <f>'3) Input geactiveerde inflatie'!D615</f>
        <v>14000.363195115453</v>
      </c>
      <c r="D628" s="10">
        <f t="shared" si="59"/>
        <v>7000.1815975577265</v>
      </c>
      <c r="E628" s="39">
        <f>'3) Input geactiveerde inflatie'!E615</f>
        <v>34.5</v>
      </c>
      <c r="F628" s="51">
        <f>'3) Input geactiveerde inflatie'!F615</f>
        <v>2056</v>
      </c>
      <c r="G628" s="2"/>
      <c r="H628" s="53"/>
      <c r="I628" s="10">
        <f>IF(AND($F628&gt;I$10,$E628&gt;0),$D628/$E628,IF(I$10=$F628,$D628-SUM($G628:G628),0))</f>
        <v>202.90381442196309</v>
      </c>
      <c r="J628" s="10">
        <f>IF(AND($F628&gt;J$10,$E628&gt;0),$D628/$E628,IF(J$10=$F628,$D628-SUM($G628:I628),0))</f>
        <v>202.90381442196309</v>
      </c>
      <c r="K628" s="10">
        <f>IF(AND($F628&gt;K$10,$E628&gt;0),$D628/$E628,IF(K$10=$F628,$D628-SUM($G628:J628),0))</f>
        <v>202.90381442196309</v>
      </c>
      <c r="L628" s="10">
        <f>IF(AND($F628&gt;L$10,$E628&gt;0),$D628/$E628,IF(L$10=$F628,$D628-SUM($G628:K628),0))</f>
        <v>202.90381442196309</v>
      </c>
      <c r="M628" s="10">
        <f>IF(AND($F628&gt;M$10,$E628&gt;0),$D628/$E628,IF(M$10=$F628,$D628-SUM($G628:L628),0))</f>
        <v>202.90381442196309</v>
      </c>
      <c r="N628" s="2"/>
      <c r="O628" s="10">
        <f>I628*PRODUCT($O$17:O$17)</f>
        <v>204.72994875176073</v>
      </c>
      <c r="P628" s="10">
        <f>J628*PRODUCT($O$17:P$17)</f>
        <v>206.57251829052657</v>
      </c>
      <c r="Q628" s="10">
        <f>K628*PRODUCT($O$17:Q$17)</f>
        <v>208.43167095514127</v>
      </c>
      <c r="R628" s="10">
        <f>L628*PRODUCT($O$17:R$17)</f>
        <v>210.30755599373751</v>
      </c>
      <c r="S628" s="10">
        <f>M628*PRODUCT($O$17:S$17)</f>
        <v>212.20032399768112</v>
      </c>
      <c r="T628" s="2"/>
      <c r="U628" s="10">
        <f t="shared" si="58"/>
        <v>6858.4532831839842</v>
      </c>
      <c r="V628" s="10">
        <f t="shared" si="61"/>
        <v>6713.6068444421135</v>
      </c>
      <c r="W628" s="10">
        <f t="shared" si="61"/>
        <v>6565.5976350869505</v>
      </c>
      <c r="X628" s="10">
        <f t="shared" si="61"/>
        <v>6414.3804578089948</v>
      </c>
      <c r="Y628" s="10">
        <f t="shared" si="61"/>
        <v>6259.9095579315936</v>
      </c>
    </row>
    <row r="629" spans="1:25" s="5" customFormat="1" x14ac:dyDescent="0.2">
      <c r="A629" s="2"/>
      <c r="B629" s="29">
        <f>'3) Input geactiveerde inflatie'!B616</f>
        <v>604</v>
      </c>
      <c r="C629" s="29">
        <f>'3) Input geactiveerde inflatie'!D616</f>
        <v>31649.613319586031</v>
      </c>
      <c r="D629" s="10">
        <f t="shared" si="59"/>
        <v>15824.806659793016</v>
      </c>
      <c r="E629" s="39">
        <f>'3) Input geactiveerde inflatie'!E616</f>
        <v>24.5</v>
      </c>
      <c r="F629" s="51">
        <f>'3) Input geactiveerde inflatie'!F616</f>
        <v>2046</v>
      </c>
      <c r="G629" s="2"/>
      <c r="H629" s="53"/>
      <c r="I629" s="10">
        <f>IF(AND($F629&gt;I$10,$E629&gt;0),$D629/$E629,IF(I$10=$F629,$D629-SUM($G629:G629),0))</f>
        <v>645.910475909919</v>
      </c>
      <c r="J629" s="10">
        <f>IF(AND($F629&gt;J$10,$E629&gt;0),$D629/$E629,IF(J$10=$F629,$D629-SUM($G629:I629),0))</f>
        <v>645.910475909919</v>
      </c>
      <c r="K629" s="10">
        <f>IF(AND($F629&gt;K$10,$E629&gt;0),$D629/$E629,IF(K$10=$F629,$D629-SUM($G629:J629),0))</f>
        <v>645.910475909919</v>
      </c>
      <c r="L629" s="10">
        <f>IF(AND($F629&gt;L$10,$E629&gt;0),$D629/$E629,IF(L$10=$F629,$D629-SUM($G629:K629),0))</f>
        <v>645.910475909919</v>
      </c>
      <c r="M629" s="10">
        <f>IF(AND($F629&gt;M$10,$E629&gt;0),$D629/$E629,IF(M$10=$F629,$D629-SUM($G629:L629),0))</f>
        <v>645.910475909919</v>
      </c>
      <c r="N629" s="2"/>
      <c r="O629" s="10">
        <f>I629*PRODUCT($O$17:O$17)</f>
        <v>651.72367019310821</v>
      </c>
      <c r="P629" s="10">
        <f>J629*PRODUCT($O$17:P$17)</f>
        <v>657.58918322484612</v>
      </c>
      <c r="Q629" s="10">
        <f>K629*PRODUCT($O$17:Q$17)</f>
        <v>663.50748587386965</v>
      </c>
      <c r="R629" s="10">
        <f>L629*PRODUCT($O$17:R$17)</f>
        <v>669.47905324673434</v>
      </c>
      <c r="S629" s="10">
        <f>M629*PRODUCT($O$17:S$17)</f>
        <v>675.50436472595493</v>
      </c>
      <c r="T629" s="2"/>
      <c r="U629" s="10">
        <f t="shared" si="58"/>
        <v>15315.506249538043</v>
      </c>
      <c r="V629" s="10">
        <f t="shared" si="61"/>
        <v>14795.756622559038</v>
      </c>
      <c r="W629" s="10">
        <f t="shared" si="61"/>
        <v>14265.410946288199</v>
      </c>
      <c r="X629" s="10">
        <f t="shared" si="61"/>
        <v>13724.320591558057</v>
      </c>
      <c r="Y629" s="10">
        <f t="shared" si="61"/>
        <v>13172.335112156123</v>
      </c>
    </row>
    <row r="630" spans="1:25" s="5" customFormat="1" x14ac:dyDescent="0.2">
      <c r="A630" s="2"/>
      <c r="B630" s="29">
        <f>'3) Input geactiveerde inflatie'!B617</f>
        <v>605</v>
      </c>
      <c r="C630" s="29">
        <f>'3) Input geactiveerde inflatie'!D617</f>
        <v>294050.20563867968</v>
      </c>
      <c r="D630" s="10">
        <f t="shared" si="59"/>
        <v>147025.10281933984</v>
      </c>
      <c r="E630" s="39">
        <f>'3) Input geactiveerde inflatie'!E617</f>
        <v>35.5</v>
      </c>
      <c r="F630" s="51">
        <f>'3) Input geactiveerde inflatie'!F617</f>
        <v>2057</v>
      </c>
      <c r="G630" s="2"/>
      <c r="H630" s="53"/>
      <c r="I630" s="10">
        <f>IF(AND($F630&gt;I$10,$E630&gt;0),$D630/$E630,IF(I$10=$F630,$D630-SUM($G630:G630),0))</f>
        <v>4141.5521920940801</v>
      </c>
      <c r="J630" s="10">
        <f>IF(AND($F630&gt;J$10,$E630&gt;0),$D630/$E630,IF(J$10=$F630,$D630-SUM($G630:I630),0))</f>
        <v>4141.5521920940801</v>
      </c>
      <c r="K630" s="10">
        <f>IF(AND($F630&gt;K$10,$E630&gt;0),$D630/$E630,IF(K$10=$F630,$D630-SUM($G630:J630),0))</f>
        <v>4141.5521920940801</v>
      </c>
      <c r="L630" s="10">
        <f>IF(AND($F630&gt;L$10,$E630&gt;0),$D630/$E630,IF(L$10=$F630,$D630-SUM($G630:K630),0))</f>
        <v>4141.5521920940801</v>
      </c>
      <c r="M630" s="10">
        <f>IF(AND($F630&gt;M$10,$E630&gt;0),$D630/$E630,IF(M$10=$F630,$D630-SUM($G630:L630),0))</f>
        <v>4141.5521920940801</v>
      </c>
      <c r="N630" s="2"/>
      <c r="O630" s="10">
        <f>I630*PRODUCT($O$17:O$17)</f>
        <v>4178.8261618229262</v>
      </c>
      <c r="P630" s="10">
        <f>J630*PRODUCT($O$17:P$17)</f>
        <v>4216.4355972793319</v>
      </c>
      <c r="Q630" s="10">
        <f>K630*PRODUCT($O$17:Q$17)</f>
        <v>4254.3835176548455</v>
      </c>
      <c r="R630" s="10">
        <f>L630*PRODUCT($O$17:R$17)</f>
        <v>4292.6729693137386</v>
      </c>
      <c r="S630" s="10">
        <f>M630*PRODUCT($O$17:S$17)</f>
        <v>4331.3070260375616</v>
      </c>
      <c r="T630" s="2"/>
      <c r="U630" s="10">
        <f t="shared" si="58"/>
        <v>144169.50258289097</v>
      </c>
      <c r="V630" s="10">
        <f t="shared" si="61"/>
        <v>141250.59250885763</v>
      </c>
      <c r="W630" s="10">
        <f t="shared" si="61"/>
        <v>138267.46432378248</v>
      </c>
      <c r="X630" s="10">
        <f t="shared" si="61"/>
        <v>135219.19853338276</v>
      </c>
      <c r="Y630" s="10">
        <f t="shared" si="61"/>
        <v>132104.86429414563</v>
      </c>
    </row>
    <row r="631" spans="1:25" s="5" customFormat="1" x14ac:dyDescent="0.2">
      <c r="A631" s="2"/>
      <c r="B631" s="29">
        <f>'3) Input geactiveerde inflatie'!B618</f>
        <v>606</v>
      </c>
      <c r="C631" s="29">
        <f>'3) Input geactiveerde inflatie'!D618</f>
        <v>90642.309812003921</v>
      </c>
      <c r="D631" s="10">
        <f t="shared" si="59"/>
        <v>45321.154906001961</v>
      </c>
      <c r="E631" s="39">
        <f>'3) Input geactiveerde inflatie'!E618</f>
        <v>25.5</v>
      </c>
      <c r="F631" s="51">
        <f>'3) Input geactiveerde inflatie'!F618</f>
        <v>2047</v>
      </c>
      <c r="G631" s="2"/>
      <c r="H631" s="53"/>
      <c r="I631" s="10">
        <f>IF(AND($F631&gt;I$10,$E631&gt;0),$D631/$E631,IF(I$10=$F631,$D631-SUM($G631:G631),0))</f>
        <v>1777.3001923922338</v>
      </c>
      <c r="J631" s="10">
        <f>IF(AND($F631&gt;J$10,$E631&gt;0),$D631/$E631,IF(J$10=$F631,$D631-SUM($G631:I631),0))</f>
        <v>1777.3001923922338</v>
      </c>
      <c r="K631" s="10">
        <f>IF(AND($F631&gt;K$10,$E631&gt;0),$D631/$E631,IF(K$10=$F631,$D631-SUM($G631:J631),0))</f>
        <v>1777.3001923922338</v>
      </c>
      <c r="L631" s="10">
        <f>IF(AND($F631&gt;L$10,$E631&gt;0),$D631/$E631,IF(L$10=$F631,$D631-SUM($G631:K631),0))</f>
        <v>1777.3001923922338</v>
      </c>
      <c r="M631" s="10">
        <f>IF(AND($F631&gt;M$10,$E631&gt;0),$D631/$E631,IF(M$10=$F631,$D631-SUM($G631:L631),0))</f>
        <v>1777.3001923922338</v>
      </c>
      <c r="N631" s="2"/>
      <c r="O631" s="10">
        <f>I631*PRODUCT($O$17:O$17)</f>
        <v>1793.2958941237637</v>
      </c>
      <c r="P631" s="10">
        <f>J631*PRODUCT($O$17:P$17)</f>
        <v>1809.4355571708775</v>
      </c>
      <c r="Q631" s="10">
        <f>K631*PRODUCT($O$17:Q$17)</f>
        <v>1825.7204771854151</v>
      </c>
      <c r="R631" s="10">
        <f>L631*PRODUCT($O$17:R$17)</f>
        <v>1842.1519614800834</v>
      </c>
      <c r="S631" s="10">
        <f>M631*PRODUCT($O$17:S$17)</f>
        <v>1858.7313291334042</v>
      </c>
      <c r="T631" s="2"/>
      <c r="U631" s="10">
        <f t="shared" si="58"/>
        <v>43935.749406032206</v>
      </c>
      <c r="V631" s="10">
        <f t="shared" si="61"/>
        <v>42521.735593515608</v>
      </c>
      <c r="W631" s="10">
        <f t="shared" si="61"/>
        <v>41078.710736671826</v>
      </c>
      <c r="X631" s="10">
        <f t="shared" si="61"/>
        <v>39606.267171821783</v>
      </c>
      <c r="Y631" s="10">
        <f t="shared" si="61"/>
        <v>38103.992247234768</v>
      </c>
    </row>
    <row r="632" spans="1:25" s="5" customFormat="1" x14ac:dyDescent="0.2">
      <c r="A632" s="2"/>
      <c r="B632" s="29">
        <f>'3) Input geactiveerde inflatie'!B619</f>
        <v>607</v>
      </c>
      <c r="C632" s="29">
        <f>'3) Input geactiveerde inflatie'!D619</f>
        <v>1517.9788120076028</v>
      </c>
      <c r="D632" s="10">
        <f t="shared" si="59"/>
        <v>758.98940600380138</v>
      </c>
      <c r="E632" s="39">
        <f>'3) Input geactiveerde inflatie'!E619</f>
        <v>0</v>
      </c>
      <c r="F632" s="51">
        <f>'3) Input geactiveerde inflatie'!F619</f>
        <v>2011</v>
      </c>
      <c r="G632" s="2"/>
      <c r="H632" s="53"/>
      <c r="I632" s="10">
        <f>IF(AND($F632&gt;I$10,$E632&gt;0),$D632/$E632,IF(I$10=$F632,$D632-SUM($G632:G632),0))</f>
        <v>0</v>
      </c>
      <c r="J632" s="10">
        <f>IF(AND($F632&gt;J$10,$E632&gt;0),$D632/$E632,IF(J$10=$F632,$D632-SUM($G632:I632),0))</f>
        <v>0</v>
      </c>
      <c r="K632" s="10">
        <f>IF(AND($F632&gt;K$10,$E632&gt;0),$D632/$E632,IF(K$10=$F632,$D632-SUM($G632:J632),0))</f>
        <v>0</v>
      </c>
      <c r="L632" s="10">
        <f>IF(AND($F632&gt;L$10,$E632&gt;0),$D632/$E632,IF(L$10=$F632,$D632-SUM($G632:K632),0))</f>
        <v>0</v>
      </c>
      <c r="M632" s="10">
        <f>IF(AND($F632&gt;M$10,$E632&gt;0),$D632/$E632,IF(M$10=$F632,$D632-SUM($G632:L632),0))</f>
        <v>0</v>
      </c>
      <c r="N632" s="2"/>
      <c r="O632" s="10">
        <f>I632*PRODUCT($O$17:O$17)</f>
        <v>0</v>
      </c>
      <c r="P632" s="10">
        <f>J632*PRODUCT($O$17:P$17)</f>
        <v>0</v>
      </c>
      <c r="Q632" s="10">
        <f>K632*PRODUCT($O$17:Q$17)</f>
        <v>0</v>
      </c>
      <c r="R632" s="10">
        <f>L632*PRODUCT($O$17:R$17)</f>
        <v>0</v>
      </c>
      <c r="S632" s="10">
        <f>M632*PRODUCT($O$17:S$17)</f>
        <v>0</v>
      </c>
      <c r="T632" s="2"/>
      <c r="U632" s="10">
        <f t="shared" si="58"/>
        <v>765.82031065783553</v>
      </c>
      <c r="V632" s="10">
        <f t="shared" si="61"/>
        <v>772.71269345375595</v>
      </c>
      <c r="W632" s="10">
        <f t="shared" si="61"/>
        <v>779.66710769483961</v>
      </c>
      <c r="X632" s="10">
        <f t="shared" si="61"/>
        <v>786.68411166409305</v>
      </c>
      <c r="Y632" s="10">
        <f t="shared" si="61"/>
        <v>793.76426866906979</v>
      </c>
    </row>
    <row r="633" spans="1:25" s="5" customFormat="1" x14ac:dyDescent="0.2">
      <c r="A633" s="2"/>
      <c r="B633" s="29">
        <f>'3) Input geactiveerde inflatie'!B620</f>
        <v>608</v>
      </c>
      <c r="C633" s="29">
        <f>'3) Input geactiveerde inflatie'!D620</f>
        <v>342306.51824723324</v>
      </c>
      <c r="D633" s="10">
        <f t="shared" si="59"/>
        <v>171153.25912361662</v>
      </c>
      <c r="E633" s="39">
        <f>'3) Input geactiveerde inflatie'!E620</f>
        <v>36.5</v>
      </c>
      <c r="F633" s="51">
        <f>'3) Input geactiveerde inflatie'!F620</f>
        <v>2058</v>
      </c>
      <c r="G633" s="2"/>
      <c r="H633" s="53"/>
      <c r="I633" s="10">
        <f>IF(AND($F633&gt;I$10,$E633&gt;0),$D633/$E633,IF(I$10=$F633,$D633-SUM($G633:G633),0))</f>
        <v>4689.1303869484009</v>
      </c>
      <c r="J633" s="10">
        <f>IF(AND($F633&gt;J$10,$E633&gt;0),$D633/$E633,IF(J$10=$F633,$D633-SUM($G633:I633),0))</f>
        <v>4689.1303869484009</v>
      </c>
      <c r="K633" s="10">
        <f>IF(AND($F633&gt;K$10,$E633&gt;0),$D633/$E633,IF(K$10=$F633,$D633-SUM($G633:J633),0))</f>
        <v>4689.1303869484009</v>
      </c>
      <c r="L633" s="10">
        <f>IF(AND($F633&gt;L$10,$E633&gt;0),$D633/$E633,IF(L$10=$F633,$D633-SUM($G633:K633),0))</f>
        <v>4689.1303869484009</v>
      </c>
      <c r="M633" s="10">
        <f>IF(AND($F633&gt;M$10,$E633&gt;0),$D633/$E633,IF(M$10=$F633,$D633-SUM($G633:L633),0))</f>
        <v>4689.1303869484009</v>
      </c>
      <c r="N633" s="2"/>
      <c r="O633" s="10">
        <f>I633*PRODUCT($O$17:O$17)</f>
        <v>4731.3325604309357</v>
      </c>
      <c r="P633" s="10">
        <f>J633*PRODUCT($O$17:P$17)</f>
        <v>4773.9145534748141</v>
      </c>
      <c r="Q633" s="10">
        <f>K633*PRODUCT($O$17:Q$17)</f>
        <v>4816.8797844560868</v>
      </c>
      <c r="R633" s="10">
        <f>L633*PRODUCT($O$17:R$17)</f>
        <v>4860.2317025161901</v>
      </c>
      <c r="S633" s="10">
        <f>M633*PRODUCT($O$17:S$17)</f>
        <v>4903.973787838836</v>
      </c>
      <c r="T633" s="2"/>
      <c r="U633" s="10">
        <f t="shared" si="58"/>
        <v>167962.3058952982</v>
      </c>
      <c r="V633" s="10">
        <f t="shared" si="61"/>
        <v>164700.05209488104</v>
      </c>
      <c r="W633" s="10">
        <f t="shared" si="61"/>
        <v>161365.47277927888</v>
      </c>
      <c r="X633" s="10">
        <f t="shared" si="61"/>
        <v>157957.53033177619</v>
      </c>
      <c r="Y633" s="10">
        <f t="shared" si="61"/>
        <v>154475.17431692334</v>
      </c>
    </row>
    <row r="634" spans="1:25" s="5" customFormat="1" x14ac:dyDescent="0.2">
      <c r="A634" s="2"/>
      <c r="B634" s="29">
        <f>'3) Input geactiveerde inflatie'!B621</f>
        <v>609</v>
      </c>
      <c r="C634" s="29">
        <f>'3) Input geactiveerde inflatie'!D621</f>
        <v>67237.198861347744</v>
      </c>
      <c r="D634" s="10">
        <f t="shared" si="59"/>
        <v>33618.599430673872</v>
      </c>
      <c r="E634" s="39">
        <f>'3) Input geactiveerde inflatie'!E621</f>
        <v>26.5</v>
      </c>
      <c r="F634" s="51">
        <f>'3) Input geactiveerde inflatie'!F621</f>
        <v>2048</v>
      </c>
      <c r="G634" s="2"/>
      <c r="H634" s="53"/>
      <c r="I634" s="10">
        <f>IF(AND($F634&gt;I$10,$E634&gt;0),$D634/$E634,IF(I$10=$F634,$D634-SUM($G634:G634),0))</f>
        <v>1268.6263936103348</v>
      </c>
      <c r="J634" s="10">
        <f>IF(AND($F634&gt;J$10,$E634&gt;0),$D634/$E634,IF(J$10=$F634,$D634-SUM($G634:I634),0))</f>
        <v>1268.6263936103348</v>
      </c>
      <c r="K634" s="10">
        <f>IF(AND($F634&gt;K$10,$E634&gt;0),$D634/$E634,IF(K$10=$F634,$D634-SUM($G634:J634),0))</f>
        <v>1268.6263936103348</v>
      </c>
      <c r="L634" s="10">
        <f>IF(AND($F634&gt;L$10,$E634&gt;0),$D634/$E634,IF(L$10=$F634,$D634-SUM($G634:K634),0))</f>
        <v>1268.6263936103348</v>
      </c>
      <c r="M634" s="10">
        <f>IF(AND($F634&gt;M$10,$E634&gt;0),$D634/$E634,IF(M$10=$F634,$D634-SUM($G634:L634),0))</f>
        <v>1268.6263936103348</v>
      </c>
      <c r="N634" s="2"/>
      <c r="O634" s="10">
        <f>I634*PRODUCT($O$17:O$17)</f>
        <v>1280.0440311528278</v>
      </c>
      <c r="P634" s="10">
        <f>J634*PRODUCT($O$17:P$17)</f>
        <v>1291.564427433203</v>
      </c>
      <c r="Q634" s="10">
        <f>K634*PRODUCT($O$17:Q$17)</f>
        <v>1303.1885072801017</v>
      </c>
      <c r="R634" s="10">
        <f>L634*PRODUCT($O$17:R$17)</f>
        <v>1314.9172038456225</v>
      </c>
      <c r="S634" s="10">
        <f>M634*PRODUCT($O$17:S$17)</f>
        <v>1326.7514586802329</v>
      </c>
      <c r="T634" s="2"/>
      <c r="U634" s="10">
        <f t="shared" si="58"/>
        <v>32641.122794397103</v>
      </c>
      <c r="V634" s="10">
        <f t="shared" si="61"/>
        <v>31643.328472113466</v>
      </c>
      <c r="W634" s="10">
        <f t="shared" si="61"/>
        <v>30624.929921082381</v>
      </c>
      <c r="X634" s="10">
        <f t="shared" si="61"/>
        <v>29585.637086526494</v>
      </c>
      <c r="Y634" s="10">
        <f t="shared" si="61"/>
        <v>28525.156361624999</v>
      </c>
    </row>
    <row r="635" spans="1:25" s="5" customFormat="1" x14ac:dyDescent="0.2">
      <c r="A635" s="2"/>
      <c r="B635" s="29">
        <f>'3) Input geactiveerde inflatie'!B622</f>
        <v>610</v>
      </c>
      <c r="C635" s="29">
        <f>'3) Input geactiveerde inflatie'!D622</f>
        <v>381723.59793426143</v>
      </c>
      <c r="D635" s="10">
        <f t="shared" si="59"/>
        <v>190861.79896713072</v>
      </c>
      <c r="E635" s="39">
        <f>'3) Input geactiveerde inflatie'!E622</f>
        <v>37.5</v>
      </c>
      <c r="F635" s="51">
        <f>'3) Input geactiveerde inflatie'!F622</f>
        <v>2059</v>
      </c>
      <c r="G635" s="2"/>
      <c r="H635" s="53"/>
      <c r="I635" s="10">
        <f>IF(AND($F635&gt;I$10,$E635&gt;0),$D635/$E635,IF(I$10=$F635,$D635-SUM($G635:G635),0))</f>
        <v>5089.6479724568189</v>
      </c>
      <c r="J635" s="10">
        <f>IF(AND($F635&gt;J$10,$E635&gt;0),$D635/$E635,IF(J$10=$F635,$D635-SUM($G635:I635),0))</f>
        <v>5089.6479724568189</v>
      </c>
      <c r="K635" s="10">
        <f>IF(AND($F635&gt;K$10,$E635&gt;0),$D635/$E635,IF(K$10=$F635,$D635-SUM($G635:J635),0))</f>
        <v>5089.6479724568189</v>
      </c>
      <c r="L635" s="10">
        <f>IF(AND($F635&gt;L$10,$E635&gt;0),$D635/$E635,IF(L$10=$F635,$D635-SUM($G635:K635),0))</f>
        <v>5089.6479724568189</v>
      </c>
      <c r="M635" s="10">
        <f>IF(AND($F635&gt;M$10,$E635&gt;0),$D635/$E635,IF(M$10=$F635,$D635-SUM($G635:L635),0))</f>
        <v>5089.6479724568189</v>
      </c>
      <c r="N635" s="2"/>
      <c r="O635" s="10">
        <f>I635*PRODUCT($O$17:O$17)</f>
        <v>5135.45480420893</v>
      </c>
      <c r="P635" s="10">
        <f>J635*PRODUCT($O$17:P$17)</f>
        <v>5181.6738974468099</v>
      </c>
      <c r="Q635" s="10">
        <f>K635*PRODUCT($O$17:Q$17)</f>
        <v>5228.3089625238299</v>
      </c>
      <c r="R635" s="10">
        <f>L635*PRODUCT($O$17:R$17)</f>
        <v>5275.3637431865436</v>
      </c>
      <c r="S635" s="10">
        <f>M635*PRODUCT($O$17:S$17)</f>
        <v>5322.8420168752218</v>
      </c>
      <c r="T635" s="2"/>
      <c r="U635" s="10">
        <f t="shared" si="58"/>
        <v>187444.10035362595</v>
      </c>
      <c r="V635" s="10">
        <f t="shared" ref="V635:Y650" si="62">U635*P$17-P635</f>
        <v>183949.42335936177</v>
      </c>
      <c r="W635" s="10">
        <f t="shared" si="62"/>
        <v>180376.6592070722</v>
      </c>
      <c r="X635" s="10">
        <f t="shared" si="62"/>
        <v>176724.68539674926</v>
      </c>
      <c r="Y635" s="10">
        <f t="shared" si="62"/>
        <v>172992.36554844477</v>
      </c>
    </row>
    <row r="636" spans="1:25" s="5" customFormat="1" x14ac:dyDescent="0.2">
      <c r="A636" s="2"/>
      <c r="B636" s="29">
        <f>'3) Input geactiveerde inflatie'!B623</f>
        <v>611</v>
      </c>
      <c r="C636" s="29">
        <f>'3) Input geactiveerde inflatie'!D623</f>
        <v>109132.0590225273</v>
      </c>
      <c r="D636" s="10">
        <f t="shared" si="59"/>
        <v>54566.029511263652</v>
      </c>
      <c r="E636" s="39">
        <f>'3) Input geactiveerde inflatie'!E623</f>
        <v>27.5</v>
      </c>
      <c r="F636" s="51">
        <f>'3) Input geactiveerde inflatie'!F623</f>
        <v>2049</v>
      </c>
      <c r="G636" s="2"/>
      <c r="H636" s="53"/>
      <c r="I636" s="10">
        <f>IF(AND($F636&gt;I$10,$E636&gt;0),$D636/$E636,IF(I$10=$F636,$D636-SUM($G636:G636),0))</f>
        <v>1984.2192549550418</v>
      </c>
      <c r="J636" s="10">
        <f>IF(AND($F636&gt;J$10,$E636&gt;0),$D636/$E636,IF(J$10=$F636,$D636-SUM($G636:I636),0))</f>
        <v>1984.2192549550418</v>
      </c>
      <c r="K636" s="10">
        <f>IF(AND($F636&gt;K$10,$E636&gt;0),$D636/$E636,IF(K$10=$F636,$D636-SUM($G636:J636),0))</f>
        <v>1984.2192549550418</v>
      </c>
      <c r="L636" s="10">
        <f>IF(AND($F636&gt;L$10,$E636&gt;0),$D636/$E636,IF(L$10=$F636,$D636-SUM($G636:K636),0))</f>
        <v>1984.2192549550418</v>
      </c>
      <c r="M636" s="10">
        <f>IF(AND($F636&gt;M$10,$E636&gt;0),$D636/$E636,IF(M$10=$F636,$D636-SUM($G636:L636),0))</f>
        <v>1984.2192549550418</v>
      </c>
      <c r="N636" s="2"/>
      <c r="O636" s="10">
        <f>I636*PRODUCT($O$17:O$17)</f>
        <v>2002.0772282496371</v>
      </c>
      <c r="P636" s="10">
        <f>J636*PRODUCT($O$17:P$17)</f>
        <v>2020.0959233038836</v>
      </c>
      <c r="Q636" s="10">
        <f>K636*PRODUCT($O$17:Q$17)</f>
        <v>2038.276786613618</v>
      </c>
      <c r="R636" s="10">
        <f>L636*PRODUCT($O$17:R$17)</f>
        <v>2056.6212776931402</v>
      </c>
      <c r="S636" s="10">
        <f>M636*PRODUCT($O$17:S$17)</f>
        <v>2075.1308691923787</v>
      </c>
      <c r="T636" s="2"/>
      <c r="U636" s="10">
        <f t="shared" si="58"/>
        <v>53055.046548615377</v>
      </c>
      <c r="V636" s="10">
        <f t="shared" si="62"/>
        <v>51512.446044249031</v>
      </c>
      <c r="W636" s="10">
        <f t="shared" si="62"/>
        <v>49937.781272033644</v>
      </c>
      <c r="X636" s="10">
        <f t="shared" si="62"/>
        <v>48330.600025788801</v>
      </c>
      <c r="Y636" s="10">
        <f t="shared" si="62"/>
        <v>46690.444556828515</v>
      </c>
    </row>
    <row r="637" spans="1:25" s="5" customFormat="1" x14ac:dyDescent="0.2">
      <c r="A637" s="2"/>
      <c r="B637" s="29">
        <f>'3) Input geactiveerde inflatie'!B624</f>
        <v>612</v>
      </c>
      <c r="C637" s="29">
        <f>'3) Input geactiveerde inflatie'!D624</f>
        <v>4454.0280322197541</v>
      </c>
      <c r="D637" s="10">
        <f t="shared" si="59"/>
        <v>2227.014016109877</v>
      </c>
      <c r="E637" s="39">
        <f>'3) Input geactiveerde inflatie'!E624</f>
        <v>17.5</v>
      </c>
      <c r="F637" s="51">
        <f>'3) Input geactiveerde inflatie'!F624</f>
        <v>2039</v>
      </c>
      <c r="G637" s="2"/>
      <c r="H637" s="53"/>
      <c r="I637" s="10">
        <f>IF(AND($F637&gt;I$10,$E637&gt;0),$D637/$E637,IF(I$10=$F637,$D637-SUM($G637:G637),0))</f>
        <v>127.25794377770725</v>
      </c>
      <c r="J637" s="10">
        <f>IF(AND($F637&gt;J$10,$E637&gt;0),$D637/$E637,IF(J$10=$F637,$D637-SUM($G637:I637),0))</f>
        <v>127.25794377770725</v>
      </c>
      <c r="K637" s="10">
        <f>IF(AND($F637&gt;K$10,$E637&gt;0),$D637/$E637,IF(K$10=$F637,$D637-SUM($G637:J637),0))</f>
        <v>127.25794377770725</v>
      </c>
      <c r="L637" s="10">
        <f>IF(AND($F637&gt;L$10,$E637&gt;0),$D637/$E637,IF(L$10=$F637,$D637-SUM($G637:K637),0))</f>
        <v>127.25794377770725</v>
      </c>
      <c r="M637" s="10">
        <f>IF(AND($F637&gt;M$10,$E637&gt;0),$D637/$E637,IF(M$10=$F637,$D637-SUM($G637:L637),0))</f>
        <v>127.25794377770725</v>
      </c>
      <c r="N637" s="2"/>
      <c r="O637" s="10">
        <f>I637*PRODUCT($O$17:O$17)</f>
        <v>128.4032652717066</v>
      </c>
      <c r="P637" s="10">
        <f>J637*PRODUCT($O$17:P$17)</f>
        <v>129.55889465915195</v>
      </c>
      <c r="Q637" s="10">
        <f>K637*PRODUCT($O$17:Q$17)</f>
        <v>130.7249247110843</v>
      </c>
      <c r="R637" s="10">
        <f>L637*PRODUCT($O$17:R$17)</f>
        <v>131.90144903348403</v>
      </c>
      <c r="S637" s="10">
        <f>M637*PRODUCT($O$17:S$17)</f>
        <v>133.08856207478539</v>
      </c>
      <c r="T637" s="2"/>
      <c r="U637" s="10">
        <f t="shared" si="58"/>
        <v>2118.6538769831591</v>
      </c>
      <c r="V637" s="10">
        <f t="shared" si="62"/>
        <v>2008.1628672168554</v>
      </c>
      <c r="W637" s="10">
        <f t="shared" si="62"/>
        <v>1895.5114083107226</v>
      </c>
      <c r="X637" s="10">
        <f t="shared" si="62"/>
        <v>1780.6695619520347</v>
      </c>
      <c r="Y637" s="10">
        <f t="shared" si="62"/>
        <v>1663.6070259348173</v>
      </c>
    </row>
    <row r="638" spans="1:25" s="5" customFormat="1" x14ac:dyDescent="0.2">
      <c r="A638" s="2"/>
      <c r="B638" s="29">
        <f>'3) Input geactiveerde inflatie'!B625</f>
        <v>613</v>
      </c>
      <c r="C638" s="29">
        <f>'3) Input geactiveerde inflatie'!D625</f>
        <v>4621.4726950851546</v>
      </c>
      <c r="D638" s="10">
        <f t="shared" si="59"/>
        <v>2310.7363475425773</v>
      </c>
      <c r="E638" s="39">
        <f>'3) Input geactiveerde inflatie'!E625</f>
        <v>0</v>
      </c>
      <c r="F638" s="51">
        <f>'3) Input geactiveerde inflatie'!F625</f>
        <v>2011</v>
      </c>
      <c r="G638" s="2"/>
      <c r="H638" s="53"/>
      <c r="I638" s="10">
        <f>IF(AND($F638&gt;I$10,$E638&gt;0),$D638/$E638,IF(I$10=$F638,$D638-SUM($G638:G638),0))</f>
        <v>0</v>
      </c>
      <c r="J638" s="10">
        <f>IF(AND($F638&gt;J$10,$E638&gt;0),$D638/$E638,IF(J$10=$F638,$D638-SUM($G638:I638),0))</f>
        <v>0</v>
      </c>
      <c r="K638" s="10">
        <f>IF(AND($F638&gt;K$10,$E638&gt;0),$D638/$E638,IF(K$10=$F638,$D638-SUM($G638:J638),0))</f>
        <v>0</v>
      </c>
      <c r="L638" s="10">
        <f>IF(AND($F638&gt;L$10,$E638&gt;0),$D638/$E638,IF(L$10=$F638,$D638-SUM($G638:K638),0))</f>
        <v>0</v>
      </c>
      <c r="M638" s="10">
        <f>IF(AND($F638&gt;M$10,$E638&gt;0),$D638/$E638,IF(M$10=$F638,$D638-SUM($G638:L638),0))</f>
        <v>0</v>
      </c>
      <c r="N638" s="2"/>
      <c r="O638" s="10">
        <f>I638*PRODUCT($O$17:O$17)</f>
        <v>0</v>
      </c>
      <c r="P638" s="10">
        <f>J638*PRODUCT($O$17:P$17)</f>
        <v>0</v>
      </c>
      <c r="Q638" s="10">
        <f>K638*PRODUCT($O$17:Q$17)</f>
        <v>0</v>
      </c>
      <c r="R638" s="10">
        <f>L638*PRODUCT($O$17:R$17)</f>
        <v>0</v>
      </c>
      <c r="S638" s="10">
        <f>M638*PRODUCT($O$17:S$17)</f>
        <v>0</v>
      </c>
      <c r="T638" s="2"/>
      <c r="U638" s="10">
        <f t="shared" si="58"/>
        <v>2331.5329746704601</v>
      </c>
      <c r="V638" s="10">
        <f t="shared" si="62"/>
        <v>2352.5167714424942</v>
      </c>
      <c r="W638" s="10">
        <f t="shared" si="62"/>
        <v>2373.6894223854765</v>
      </c>
      <c r="X638" s="10">
        <f t="shared" si="62"/>
        <v>2395.0526271869458</v>
      </c>
      <c r="Y638" s="10">
        <f t="shared" si="62"/>
        <v>2416.6081008316282</v>
      </c>
    </row>
    <row r="639" spans="1:25" s="5" customFormat="1" x14ac:dyDescent="0.2">
      <c r="A639" s="2"/>
      <c r="B639" s="29">
        <f>'3) Input geactiveerde inflatie'!B626</f>
        <v>614</v>
      </c>
      <c r="C639" s="29">
        <f>'3) Input geactiveerde inflatie'!D626</f>
        <v>281265.02050908236</v>
      </c>
      <c r="D639" s="10">
        <f t="shared" si="59"/>
        <v>140632.51025454118</v>
      </c>
      <c r="E639" s="39">
        <f>'3) Input geactiveerde inflatie'!E626</f>
        <v>38.5</v>
      </c>
      <c r="F639" s="51">
        <f>'3) Input geactiveerde inflatie'!F626</f>
        <v>2060</v>
      </c>
      <c r="G639" s="2"/>
      <c r="H639" s="53"/>
      <c r="I639" s="10">
        <f>IF(AND($F639&gt;I$10,$E639&gt;0),$D639/$E639,IF(I$10=$F639,$D639-SUM($G639:G639),0))</f>
        <v>3652.7924741439269</v>
      </c>
      <c r="J639" s="10">
        <f>IF(AND($F639&gt;J$10,$E639&gt;0),$D639/$E639,IF(J$10=$F639,$D639-SUM($G639:I639),0))</f>
        <v>3652.7924741439269</v>
      </c>
      <c r="K639" s="10">
        <f>IF(AND($F639&gt;K$10,$E639&gt;0),$D639/$E639,IF(K$10=$F639,$D639-SUM($G639:J639),0))</f>
        <v>3652.7924741439269</v>
      </c>
      <c r="L639" s="10">
        <f>IF(AND($F639&gt;L$10,$E639&gt;0),$D639/$E639,IF(L$10=$F639,$D639-SUM($G639:K639),0))</f>
        <v>3652.7924741439269</v>
      </c>
      <c r="M639" s="10">
        <f>IF(AND($F639&gt;M$10,$E639&gt;0),$D639/$E639,IF(M$10=$F639,$D639-SUM($G639:L639),0))</f>
        <v>3652.7924741439269</v>
      </c>
      <c r="N639" s="2"/>
      <c r="O639" s="10">
        <f>I639*PRODUCT($O$17:O$17)</f>
        <v>3685.6676064112221</v>
      </c>
      <c r="P639" s="10">
        <f>J639*PRODUCT($O$17:P$17)</f>
        <v>3718.8386148689224</v>
      </c>
      <c r="Q639" s="10">
        <f>K639*PRODUCT($O$17:Q$17)</f>
        <v>3752.3081624027423</v>
      </c>
      <c r="R639" s="10">
        <f>L639*PRODUCT($O$17:R$17)</f>
        <v>3786.0789358643665</v>
      </c>
      <c r="S639" s="10">
        <f>M639*PRODUCT($O$17:S$17)</f>
        <v>3820.1536462871454</v>
      </c>
      <c r="T639" s="2"/>
      <c r="U639" s="10">
        <f t="shared" si="58"/>
        <v>138212.53524042084</v>
      </c>
      <c r="V639" s="10">
        <f t="shared" si="62"/>
        <v>135737.60944271568</v>
      </c>
      <c r="W639" s="10">
        <f t="shared" si="62"/>
        <v>133206.93976529737</v>
      </c>
      <c r="X639" s="10">
        <f t="shared" si="62"/>
        <v>130619.72328732068</v>
      </c>
      <c r="Y639" s="10">
        <f t="shared" si="62"/>
        <v>127975.14715061941</v>
      </c>
    </row>
    <row r="640" spans="1:25" s="5" customFormat="1" x14ac:dyDescent="0.2">
      <c r="A640" s="2"/>
      <c r="B640" s="29">
        <f>'3) Input geactiveerde inflatie'!B627</f>
        <v>615</v>
      </c>
      <c r="C640" s="29">
        <f>'3) Input geactiveerde inflatie'!D627</f>
        <v>105876.21946429706</v>
      </c>
      <c r="D640" s="10">
        <f t="shared" si="59"/>
        <v>52938.109732148529</v>
      </c>
      <c r="E640" s="39">
        <f>'3) Input geactiveerde inflatie'!E627</f>
        <v>28.5</v>
      </c>
      <c r="F640" s="51">
        <f>'3) Input geactiveerde inflatie'!F627</f>
        <v>2050</v>
      </c>
      <c r="G640" s="2"/>
      <c r="H640" s="53"/>
      <c r="I640" s="10">
        <f>IF(AND($F640&gt;I$10,$E640&gt;0),$D640/$E640,IF(I$10=$F640,$D640-SUM($G640:G640),0))</f>
        <v>1857.477534461352</v>
      </c>
      <c r="J640" s="10">
        <f>IF(AND($F640&gt;J$10,$E640&gt;0),$D640/$E640,IF(J$10=$F640,$D640-SUM($G640:I640),0))</f>
        <v>1857.477534461352</v>
      </c>
      <c r="K640" s="10">
        <f>IF(AND($F640&gt;K$10,$E640&gt;0),$D640/$E640,IF(K$10=$F640,$D640-SUM($G640:J640),0))</f>
        <v>1857.477534461352</v>
      </c>
      <c r="L640" s="10">
        <f>IF(AND($F640&gt;L$10,$E640&gt;0),$D640/$E640,IF(L$10=$F640,$D640-SUM($G640:K640),0))</f>
        <v>1857.477534461352</v>
      </c>
      <c r="M640" s="10">
        <f>IF(AND($F640&gt;M$10,$E640&gt;0),$D640/$E640,IF(M$10=$F640,$D640-SUM($G640:L640),0))</f>
        <v>1857.477534461352</v>
      </c>
      <c r="N640" s="2"/>
      <c r="O640" s="10">
        <f>I640*PRODUCT($O$17:O$17)</f>
        <v>1874.1948322715039</v>
      </c>
      <c r="P640" s="10">
        <f>J640*PRODUCT($O$17:P$17)</f>
        <v>1891.0625857619473</v>
      </c>
      <c r="Q640" s="10">
        <f>K640*PRODUCT($O$17:Q$17)</f>
        <v>1908.0821490338044</v>
      </c>
      <c r="R640" s="10">
        <f>L640*PRODUCT($O$17:R$17)</f>
        <v>1925.2548883751085</v>
      </c>
      <c r="S640" s="10">
        <f>M640*PRODUCT($O$17:S$17)</f>
        <v>1942.5821823704844</v>
      </c>
      <c r="T640" s="2"/>
      <c r="U640" s="10">
        <f t="shared" si="58"/>
        <v>51540.357887466358</v>
      </c>
      <c r="V640" s="10">
        <f t="shared" si="62"/>
        <v>50113.158522691607</v>
      </c>
      <c r="W640" s="10">
        <f t="shared" si="62"/>
        <v>48656.094800362021</v>
      </c>
      <c r="X640" s="10">
        <f t="shared" si="62"/>
        <v>47168.744765190168</v>
      </c>
      <c r="Y640" s="10">
        <f t="shared" si="62"/>
        <v>45650.681285706392</v>
      </c>
    </row>
    <row r="641" spans="1:25" s="5" customFormat="1" x14ac:dyDescent="0.2">
      <c r="A641" s="2"/>
      <c r="B641" s="29">
        <f>'3) Input geactiveerde inflatie'!B628</f>
        <v>616</v>
      </c>
      <c r="C641" s="29">
        <f>'3) Input geactiveerde inflatie'!D628</f>
        <v>21661.526413390879</v>
      </c>
      <c r="D641" s="10">
        <f t="shared" si="59"/>
        <v>10830.763206695439</v>
      </c>
      <c r="E641" s="39">
        <f>'3) Input geactiveerde inflatie'!E628</f>
        <v>18.5</v>
      </c>
      <c r="F641" s="51">
        <f>'3) Input geactiveerde inflatie'!F628</f>
        <v>2040</v>
      </c>
      <c r="G641" s="2"/>
      <c r="H641" s="53"/>
      <c r="I641" s="10">
        <f>IF(AND($F641&gt;I$10,$E641&gt;0),$D641/$E641,IF(I$10=$F641,$D641-SUM($G641:G641),0))</f>
        <v>585.44665982137508</v>
      </c>
      <c r="J641" s="10">
        <f>IF(AND($F641&gt;J$10,$E641&gt;0),$D641/$E641,IF(J$10=$F641,$D641-SUM($G641:I641),0))</f>
        <v>585.44665982137508</v>
      </c>
      <c r="K641" s="10">
        <f>IF(AND($F641&gt;K$10,$E641&gt;0),$D641/$E641,IF(K$10=$F641,$D641-SUM($G641:J641),0))</f>
        <v>585.44665982137508</v>
      </c>
      <c r="L641" s="10">
        <f>IF(AND($F641&gt;L$10,$E641&gt;0),$D641/$E641,IF(L$10=$F641,$D641-SUM($G641:K641),0))</f>
        <v>585.44665982137508</v>
      </c>
      <c r="M641" s="10">
        <f>IF(AND($F641&gt;M$10,$E641&gt;0),$D641/$E641,IF(M$10=$F641,$D641-SUM($G641:L641),0))</f>
        <v>585.44665982137508</v>
      </c>
      <c r="N641" s="2"/>
      <c r="O641" s="10">
        <f>I641*PRODUCT($O$17:O$17)</f>
        <v>590.71567975976734</v>
      </c>
      <c r="P641" s="10">
        <f>J641*PRODUCT($O$17:P$17)</f>
        <v>596.03212087760528</v>
      </c>
      <c r="Q641" s="10">
        <f>K641*PRODUCT($O$17:Q$17)</f>
        <v>601.39640996550361</v>
      </c>
      <c r="R641" s="10">
        <f>L641*PRODUCT($O$17:R$17)</f>
        <v>606.80897765519308</v>
      </c>
      <c r="S641" s="10">
        <f>M641*PRODUCT($O$17:S$17)</f>
        <v>612.27025845408969</v>
      </c>
      <c r="T641" s="2"/>
      <c r="U641" s="10">
        <f t="shared" si="58"/>
        <v>10337.52439579593</v>
      </c>
      <c r="V641" s="10">
        <f t="shared" si="62"/>
        <v>9834.5299944804865</v>
      </c>
      <c r="W641" s="10">
        <f t="shared" si="62"/>
        <v>9321.6443544653066</v>
      </c>
      <c r="X641" s="10">
        <f t="shared" si="62"/>
        <v>8798.7301760002993</v>
      </c>
      <c r="Y641" s="10">
        <f t="shared" si="62"/>
        <v>8265.6484891302116</v>
      </c>
    </row>
    <row r="642" spans="1:25" s="5" customFormat="1" x14ac:dyDescent="0.2">
      <c r="A642" s="2"/>
      <c r="B642" s="29">
        <f>'3) Input geactiveerde inflatie'!B629</f>
        <v>617</v>
      </c>
      <c r="C642" s="29">
        <f>'3) Input geactiveerde inflatie'!D629</f>
        <v>460690.9790542922</v>
      </c>
      <c r="D642" s="10">
        <f t="shared" si="59"/>
        <v>230345.4895271461</v>
      </c>
      <c r="E642" s="39">
        <f>'3) Input geactiveerde inflatie'!E629</f>
        <v>39.5</v>
      </c>
      <c r="F642" s="51">
        <f>'3) Input geactiveerde inflatie'!F629</f>
        <v>2061</v>
      </c>
      <c r="G642" s="2"/>
      <c r="H642" s="53"/>
      <c r="I642" s="10">
        <f>IF(AND($F642&gt;I$10,$E642&gt;0),$D642/$E642,IF(I$10=$F642,$D642-SUM($G642:G642),0))</f>
        <v>5831.5313804340785</v>
      </c>
      <c r="J642" s="10">
        <f>IF(AND($F642&gt;J$10,$E642&gt;0),$D642/$E642,IF(J$10=$F642,$D642-SUM($G642:I642),0))</f>
        <v>5831.5313804340785</v>
      </c>
      <c r="K642" s="10">
        <f>IF(AND($F642&gt;K$10,$E642&gt;0),$D642/$E642,IF(K$10=$F642,$D642-SUM($G642:J642),0))</f>
        <v>5831.5313804340785</v>
      </c>
      <c r="L642" s="10">
        <f>IF(AND($F642&gt;L$10,$E642&gt;0),$D642/$E642,IF(L$10=$F642,$D642-SUM($G642:K642),0))</f>
        <v>5831.5313804340785</v>
      </c>
      <c r="M642" s="10">
        <f>IF(AND($F642&gt;M$10,$E642&gt;0),$D642/$E642,IF(M$10=$F642,$D642-SUM($G642:L642),0))</f>
        <v>5831.5313804340785</v>
      </c>
      <c r="N642" s="2"/>
      <c r="O642" s="10">
        <f>I642*PRODUCT($O$17:O$17)</f>
        <v>5884.0151628579843</v>
      </c>
      <c r="P642" s="10">
        <f>J642*PRODUCT($O$17:P$17)</f>
        <v>5936.9712993237063</v>
      </c>
      <c r="Q642" s="10">
        <f>K642*PRODUCT($O$17:Q$17)</f>
        <v>5990.4040410176185</v>
      </c>
      <c r="R642" s="10">
        <f>L642*PRODUCT($O$17:R$17)</f>
        <v>6044.3176773867763</v>
      </c>
      <c r="S642" s="10">
        <f>M642*PRODUCT($O$17:S$17)</f>
        <v>6098.7165364832563</v>
      </c>
      <c r="T642" s="2"/>
      <c r="U642" s="10">
        <f t="shared" si="58"/>
        <v>226534.58377003242</v>
      </c>
      <c r="V642" s="10">
        <f t="shared" si="62"/>
        <v>222636.42372463897</v>
      </c>
      <c r="W642" s="10">
        <f t="shared" si="62"/>
        <v>218649.74749714308</v>
      </c>
      <c r="X642" s="10">
        <f t="shared" si="62"/>
        <v>214573.27754723057</v>
      </c>
      <c r="Y642" s="10">
        <f t="shared" si="62"/>
        <v>210405.72050867236</v>
      </c>
    </row>
    <row r="643" spans="1:25" s="5" customFormat="1" x14ac:dyDescent="0.2">
      <c r="A643" s="2"/>
      <c r="B643" s="29">
        <f>'3) Input geactiveerde inflatie'!B630</f>
        <v>618</v>
      </c>
      <c r="C643" s="29">
        <f>'3) Input geactiveerde inflatie'!D630</f>
        <v>163781.71484811802</v>
      </c>
      <c r="D643" s="10">
        <f t="shared" si="59"/>
        <v>81890.85742405901</v>
      </c>
      <c r="E643" s="39">
        <f>'3) Input geactiveerde inflatie'!E630</f>
        <v>29.5</v>
      </c>
      <c r="F643" s="51">
        <f>'3) Input geactiveerde inflatie'!F630</f>
        <v>2051</v>
      </c>
      <c r="G643" s="2"/>
      <c r="H643" s="53"/>
      <c r="I643" s="10">
        <f>IF(AND($F643&gt;I$10,$E643&gt;0),$D643/$E643,IF(I$10=$F643,$D643-SUM($G643:G643),0))</f>
        <v>2775.96126861217</v>
      </c>
      <c r="J643" s="10">
        <f>IF(AND($F643&gt;J$10,$E643&gt;0),$D643/$E643,IF(J$10=$F643,$D643-SUM($G643:I643),0))</f>
        <v>2775.96126861217</v>
      </c>
      <c r="K643" s="10">
        <f>IF(AND($F643&gt;K$10,$E643&gt;0),$D643/$E643,IF(K$10=$F643,$D643-SUM($G643:J643),0))</f>
        <v>2775.96126861217</v>
      </c>
      <c r="L643" s="10">
        <f>IF(AND($F643&gt;L$10,$E643&gt;0),$D643/$E643,IF(L$10=$F643,$D643-SUM($G643:K643),0))</f>
        <v>2775.96126861217</v>
      </c>
      <c r="M643" s="10">
        <f>IF(AND($F643&gt;M$10,$E643&gt;0),$D643/$E643,IF(M$10=$F643,$D643-SUM($G643:L643),0))</f>
        <v>2775.96126861217</v>
      </c>
      <c r="N643" s="2"/>
      <c r="O643" s="10">
        <f>I643*PRODUCT($O$17:O$17)</f>
        <v>2800.9449200296795</v>
      </c>
      <c r="P643" s="10">
        <f>J643*PRODUCT($O$17:P$17)</f>
        <v>2826.1534243099459</v>
      </c>
      <c r="Q643" s="10">
        <f>K643*PRODUCT($O$17:Q$17)</f>
        <v>2851.5888051287352</v>
      </c>
      <c r="R643" s="10">
        <f>L643*PRODUCT($O$17:R$17)</f>
        <v>2877.2531043748932</v>
      </c>
      <c r="S643" s="10">
        <f>M643*PRODUCT($O$17:S$17)</f>
        <v>2903.1483823142671</v>
      </c>
      <c r="T643" s="2"/>
      <c r="U643" s="10">
        <f t="shared" si="58"/>
        <v>79826.930220845854</v>
      </c>
      <c r="V643" s="10">
        <f t="shared" si="62"/>
        <v>77719.219168523516</v>
      </c>
      <c r="W643" s="10">
        <f t="shared" si="62"/>
        <v>75567.103335911481</v>
      </c>
      <c r="X643" s="10">
        <f t="shared" si="62"/>
        <v>73369.954161559785</v>
      </c>
      <c r="Y643" s="10">
        <f t="shared" si="62"/>
        <v>71127.135366699556</v>
      </c>
    </row>
    <row r="644" spans="1:25" s="5" customFormat="1" x14ac:dyDescent="0.2">
      <c r="A644" s="2"/>
      <c r="B644" s="29">
        <f>'3) Input geactiveerde inflatie'!B631</f>
        <v>619</v>
      </c>
      <c r="C644" s="29">
        <f>'3) Input geactiveerde inflatie'!D631</f>
        <v>26043.524440004374</v>
      </c>
      <c r="D644" s="10">
        <f t="shared" si="59"/>
        <v>13021.762220002187</v>
      </c>
      <c r="E644" s="39">
        <f>'3) Input geactiveerde inflatie'!E631</f>
        <v>19.5</v>
      </c>
      <c r="F644" s="51">
        <f>'3) Input geactiveerde inflatie'!F631</f>
        <v>2041</v>
      </c>
      <c r="G644" s="2"/>
      <c r="H644" s="53"/>
      <c r="I644" s="10">
        <f>IF(AND($F644&gt;I$10,$E644&gt;0),$D644/$E644,IF(I$10=$F644,$D644-SUM($G644:G644),0))</f>
        <v>667.78267794883016</v>
      </c>
      <c r="J644" s="10">
        <f>IF(AND($F644&gt;J$10,$E644&gt;0),$D644/$E644,IF(J$10=$F644,$D644-SUM($G644:I644),0))</f>
        <v>667.78267794883016</v>
      </c>
      <c r="K644" s="10">
        <f>IF(AND($F644&gt;K$10,$E644&gt;0),$D644/$E644,IF(K$10=$F644,$D644-SUM($G644:J644),0))</f>
        <v>667.78267794883016</v>
      </c>
      <c r="L644" s="10">
        <f>IF(AND($F644&gt;L$10,$E644&gt;0),$D644/$E644,IF(L$10=$F644,$D644-SUM($G644:K644),0))</f>
        <v>667.78267794883016</v>
      </c>
      <c r="M644" s="10">
        <f>IF(AND($F644&gt;M$10,$E644&gt;0),$D644/$E644,IF(M$10=$F644,$D644-SUM($G644:L644),0))</f>
        <v>667.78267794883016</v>
      </c>
      <c r="N644" s="2"/>
      <c r="O644" s="10">
        <f>I644*PRODUCT($O$17:O$17)</f>
        <v>673.79272205036955</v>
      </c>
      <c r="P644" s="10">
        <f>J644*PRODUCT($O$17:P$17)</f>
        <v>679.85685654882286</v>
      </c>
      <c r="Q644" s="10">
        <f>K644*PRODUCT($O$17:Q$17)</f>
        <v>685.97556825776212</v>
      </c>
      <c r="R644" s="10">
        <f>L644*PRODUCT($O$17:R$17)</f>
        <v>692.14934837208182</v>
      </c>
      <c r="S644" s="10">
        <f>M644*PRODUCT($O$17:S$17)</f>
        <v>698.37869250743051</v>
      </c>
      <c r="T644" s="2"/>
      <c r="U644" s="10">
        <f t="shared" si="58"/>
        <v>12465.165357931835</v>
      </c>
      <c r="V644" s="10">
        <f t="shared" si="62"/>
        <v>11897.494989604398</v>
      </c>
      <c r="W644" s="10">
        <f t="shared" si="62"/>
        <v>11318.596876253076</v>
      </c>
      <c r="X644" s="10">
        <f t="shared" si="62"/>
        <v>10728.314899767271</v>
      </c>
      <c r="Y644" s="10">
        <f t="shared" si="62"/>
        <v>10126.491041357744</v>
      </c>
    </row>
    <row r="645" spans="1:25" s="5" customFormat="1" x14ac:dyDescent="0.2">
      <c r="A645" s="2"/>
      <c r="B645" s="29">
        <f>'3) Input geactiveerde inflatie'!B632</f>
        <v>620</v>
      </c>
      <c r="C645" s="29">
        <f>'3) Input geactiveerde inflatie'!D632</f>
        <v>310045.38908844511</v>
      </c>
      <c r="D645" s="10">
        <f t="shared" si="59"/>
        <v>155022.69454422256</v>
      </c>
      <c r="E645" s="39">
        <f>'3) Input geactiveerde inflatie'!E632</f>
        <v>40.5</v>
      </c>
      <c r="F645" s="51">
        <f>'3) Input geactiveerde inflatie'!F632</f>
        <v>2062</v>
      </c>
      <c r="G645" s="2"/>
      <c r="H645" s="53"/>
      <c r="I645" s="10">
        <f>IF(AND($F645&gt;I$10,$E645&gt;0),$D645/$E645,IF(I$10=$F645,$D645-SUM($G645:G645),0))</f>
        <v>3827.7208529437667</v>
      </c>
      <c r="J645" s="10">
        <f>IF(AND($F645&gt;J$10,$E645&gt;0),$D645/$E645,IF(J$10=$F645,$D645-SUM($G645:I645),0))</f>
        <v>3827.7208529437667</v>
      </c>
      <c r="K645" s="10">
        <f>IF(AND($F645&gt;K$10,$E645&gt;0),$D645/$E645,IF(K$10=$F645,$D645-SUM($G645:J645),0))</f>
        <v>3827.7208529437667</v>
      </c>
      <c r="L645" s="10">
        <f>IF(AND($F645&gt;L$10,$E645&gt;0),$D645/$E645,IF(L$10=$F645,$D645-SUM($G645:K645),0))</f>
        <v>3827.7208529437667</v>
      </c>
      <c r="M645" s="10">
        <f>IF(AND($F645&gt;M$10,$E645&gt;0),$D645/$E645,IF(M$10=$F645,$D645-SUM($G645:L645),0))</f>
        <v>3827.7208529437667</v>
      </c>
      <c r="N645" s="2"/>
      <c r="O645" s="10">
        <f>I645*PRODUCT($O$17:O$17)</f>
        <v>3862.17034062026</v>
      </c>
      <c r="P645" s="10">
        <f>J645*PRODUCT($O$17:P$17)</f>
        <v>3896.9298736858423</v>
      </c>
      <c r="Q645" s="10">
        <f>K645*PRODUCT($O$17:Q$17)</f>
        <v>3932.0022425490138</v>
      </c>
      <c r="R645" s="10">
        <f>L645*PRODUCT($O$17:R$17)</f>
        <v>3967.3902627319544</v>
      </c>
      <c r="S645" s="10">
        <f>M645*PRODUCT($O$17:S$17)</f>
        <v>4003.0967750965419</v>
      </c>
      <c r="T645" s="2"/>
      <c r="U645" s="10">
        <f t="shared" si="58"/>
        <v>152555.72845450026</v>
      </c>
      <c r="V645" s="10">
        <f t="shared" si="62"/>
        <v>150031.8001369049</v>
      </c>
      <c r="W645" s="10">
        <f t="shared" si="62"/>
        <v>147450.08409558804</v>
      </c>
      <c r="X645" s="10">
        <f t="shared" si="62"/>
        <v>144809.74458971637</v>
      </c>
      <c r="Y645" s="10">
        <f t="shared" si="62"/>
        <v>142109.93551592727</v>
      </c>
    </row>
    <row r="646" spans="1:25" s="5" customFormat="1" x14ac:dyDescent="0.2">
      <c r="A646" s="2"/>
      <c r="B646" s="29">
        <f>'3) Input geactiveerde inflatie'!B633</f>
        <v>621</v>
      </c>
      <c r="C646" s="29">
        <f>'3) Input geactiveerde inflatie'!D633</f>
        <v>149619.75111099402</v>
      </c>
      <c r="D646" s="10">
        <f t="shared" si="59"/>
        <v>74809.875555497012</v>
      </c>
      <c r="E646" s="39">
        <f>'3) Input geactiveerde inflatie'!E633</f>
        <v>30.5</v>
      </c>
      <c r="F646" s="51">
        <f>'3) Input geactiveerde inflatie'!F633</f>
        <v>2052</v>
      </c>
      <c r="G646" s="2"/>
      <c r="H646" s="53"/>
      <c r="I646" s="10">
        <f>IF(AND($F646&gt;I$10,$E646&gt;0),$D646/$E646,IF(I$10=$F646,$D646-SUM($G646:G646),0))</f>
        <v>2452.7828050982625</v>
      </c>
      <c r="J646" s="10">
        <f>IF(AND($F646&gt;J$10,$E646&gt;0),$D646/$E646,IF(J$10=$F646,$D646-SUM($G646:I646),0))</f>
        <v>2452.7828050982625</v>
      </c>
      <c r="K646" s="10">
        <f>IF(AND($F646&gt;K$10,$E646&gt;0),$D646/$E646,IF(K$10=$F646,$D646-SUM($G646:J646),0))</f>
        <v>2452.7828050982625</v>
      </c>
      <c r="L646" s="10">
        <f>IF(AND($F646&gt;L$10,$E646&gt;0),$D646/$E646,IF(L$10=$F646,$D646-SUM($G646:K646),0))</f>
        <v>2452.7828050982625</v>
      </c>
      <c r="M646" s="10">
        <f>IF(AND($F646&gt;M$10,$E646&gt;0),$D646/$E646,IF(M$10=$F646,$D646-SUM($G646:L646),0))</f>
        <v>2452.7828050982625</v>
      </c>
      <c r="N646" s="2"/>
      <c r="O646" s="10">
        <f>I646*PRODUCT($O$17:O$17)</f>
        <v>2474.8578503441468</v>
      </c>
      <c r="P646" s="10">
        <f>J646*PRODUCT($O$17:P$17)</f>
        <v>2497.1315709972437</v>
      </c>
      <c r="Q646" s="10">
        <f>K646*PRODUCT($O$17:Q$17)</f>
        <v>2519.6057551362182</v>
      </c>
      <c r="R646" s="10">
        <f>L646*PRODUCT($O$17:R$17)</f>
        <v>2542.2822069324438</v>
      </c>
      <c r="S646" s="10">
        <f>M646*PRODUCT($O$17:S$17)</f>
        <v>2565.162746794836</v>
      </c>
      <c r="T646" s="2"/>
      <c r="U646" s="10">
        <f t="shared" si="58"/>
        <v>73008.306585152328</v>
      </c>
      <c r="V646" s="10">
        <f t="shared" si="62"/>
        <v>71168.249773421456</v>
      </c>
      <c r="W646" s="10">
        <f t="shared" si="62"/>
        <v>69289.158266246028</v>
      </c>
      <c r="X646" s="10">
        <f t="shared" si="62"/>
        <v>67370.478483709783</v>
      </c>
      <c r="Y646" s="10">
        <f t="shared" si="62"/>
        <v>65411.650043268332</v>
      </c>
    </row>
    <row r="647" spans="1:25" s="5" customFormat="1" x14ac:dyDescent="0.2">
      <c r="A647" s="2"/>
      <c r="B647" s="29">
        <f>'3) Input geactiveerde inflatie'!B634</f>
        <v>622</v>
      </c>
      <c r="C647" s="29">
        <f>'3) Input geactiveerde inflatie'!D634</f>
        <v>2019.4230127466544</v>
      </c>
      <c r="D647" s="10">
        <f t="shared" si="59"/>
        <v>1009.7115063733272</v>
      </c>
      <c r="E647" s="39">
        <f>'3) Input geactiveerde inflatie'!E634</f>
        <v>0</v>
      </c>
      <c r="F647" s="51">
        <f>'3) Input geactiveerde inflatie'!F634</f>
        <v>2012</v>
      </c>
      <c r="G647" s="2"/>
      <c r="H647" s="53"/>
      <c r="I647" s="10">
        <f>IF(AND($F647&gt;I$10,$E647&gt;0),$D647/$E647,IF(I$10=$F647,$D647-SUM($G647:G647),0))</f>
        <v>0</v>
      </c>
      <c r="J647" s="10">
        <f>IF(AND($F647&gt;J$10,$E647&gt;0),$D647/$E647,IF(J$10=$F647,$D647-SUM($G647:I647),0))</f>
        <v>0</v>
      </c>
      <c r="K647" s="10">
        <f>IF(AND($F647&gt;K$10,$E647&gt;0),$D647/$E647,IF(K$10=$F647,$D647-SUM($G647:J647),0))</f>
        <v>0</v>
      </c>
      <c r="L647" s="10">
        <f>IF(AND($F647&gt;L$10,$E647&gt;0),$D647/$E647,IF(L$10=$F647,$D647-SUM($G647:K647),0))</f>
        <v>0</v>
      </c>
      <c r="M647" s="10">
        <f>IF(AND($F647&gt;M$10,$E647&gt;0),$D647/$E647,IF(M$10=$F647,$D647-SUM($G647:L647),0))</f>
        <v>0</v>
      </c>
      <c r="N647" s="2"/>
      <c r="O647" s="10">
        <f>I647*PRODUCT($O$17:O$17)</f>
        <v>0</v>
      </c>
      <c r="P647" s="10">
        <f>J647*PRODUCT($O$17:P$17)</f>
        <v>0</v>
      </c>
      <c r="Q647" s="10">
        <f>K647*PRODUCT($O$17:Q$17)</f>
        <v>0</v>
      </c>
      <c r="R647" s="10">
        <f>L647*PRODUCT($O$17:R$17)</f>
        <v>0</v>
      </c>
      <c r="S647" s="10">
        <f>M647*PRODUCT($O$17:S$17)</f>
        <v>0</v>
      </c>
      <c r="T647" s="2"/>
      <c r="U647" s="10">
        <f t="shared" si="58"/>
        <v>1018.798909930687</v>
      </c>
      <c r="V647" s="10">
        <f t="shared" si="62"/>
        <v>1027.9681001200631</v>
      </c>
      <c r="W647" s="10">
        <f t="shared" si="62"/>
        <v>1037.2198130211436</v>
      </c>
      <c r="X647" s="10">
        <f t="shared" si="62"/>
        <v>1046.5547913383339</v>
      </c>
      <c r="Y647" s="10">
        <f t="shared" si="62"/>
        <v>1055.9737844603787</v>
      </c>
    </row>
    <row r="648" spans="1:25" s="5" customFormat="1" x14ac:dyDescent="0.2">
      <c r="A648" s="2"/>
      <c r="B648" s="29">
        <f>'3) Input geactiveerde inflatie'!B635</f>
        <v>623</v>
      </c>
      <c r="C648" s="29">
        <f>'3) Input geactiveerde inflatie'!D635</f>
        <v>552501.95968843903</v>
      </c>
      <c r="D648" s="10">
        <f t="shared" si="59"/>
        <v>276250.97984421952</v>
      </c>
      <c r="E648" s="39">
        <f>'3) Input geactiveerde inflatie'!E635</f>
        <v>41.5</v>
      </c>
      <c r="F648" s="51">
        <f>'3) Input geactiveerde inflatie'!F635</f>
        <v>2063</v>
      </c>
      <c r="G648" s="2"/>
      <c r="H648" s="53"/>
      <c r="I648" s="10">
        <f>IF(AND($F648&gt;I$10,$E648&gt;0),$D648/$E648,IF(I$10=$F648,$D648-SUM($G648:G648),0))</f>
        <v>6656.6501167281813</v>
      </c>
      <c r="J648" s="10">
        <f>IF(AND($F648&gt;J$10,$E648&gt;0),$D648/$E648,IF(J$10=$F648,$D648-SUM($G648:I648),0))</f>
        <v>6656.6501167281813</v>
      </c>
      <c r="K648" s="10">
        <f>IF(AND($F648&gt;K$10,$E648&gt;0),$D648/$E648,IF(K$10=$F648,$D648-SUM($G648:J648),0))</f>
        <v>6656.6501167281813</v>
      </c>
      <c r="L648" s="10">
        <f>IF(AND($F648&gt;L$10,$E648&gt;0),$D648/$E648,IF(L$10=$F648,$D648-SUM($G648:K648),0))</f>
        <v>6656.6501167281813</v>
      </c>
      <c r="M648" s="10">
        <f>IF(AND($F648&gt;M$10,$E648&gt;0),$D648/$E648,IF(M$10=$F648,$D648-SUM($G648:L648),0))</f>
        <v>6656.6501167281813</v>
      </c>
      <c r="N648" s="2"/>
      <c r="O648" s="10">
        <f>I648*PRODUCT($O$17:O$17)</f>
        <v>6716.5599677787341</v>
      </c>
      <c r="P648" s="10">
        <f>J648*PRODUCT($O$17:P$17)</f>
        <v>6777.0090074887421</v>
      </c>
      <c r="Q648" s="10">
        <f>K648*PRODUCT($O$17:Q$17)</f>
        <v>6838.0020885561398</v>
      </c>
      <c r="R648" s="10">
        <f>L648*PRODUCT($O$17:R$17)</f>
        <v>6899.5441073531438</v>
      </c>
      <c r="S648" s="10">
        <f>M648*PRODUCT($O$17:S$17)</f>
        <v>6961.6400043193216</v>
      </c>
      <c r="T648" s="2"/>
      <c r="U648" s="10">
        <f t="shared" si="58"/>
        <v>272020.67869503872</v>
      </c>
      <c r="V648" s="10">
        <f t="shared" si="62"/>
        <v>267691.85579580528</v>
      </c>
      <c r="W648" s="10">
        <f t="shared" si="62"/>
        <v>263263.0804094114</v>
      </c>
      <c r="X648" s="10">
        <f t="shared" si="62"/>
        <v>258732.90402574296</v>
      </c>
      <c r="Y648" s="10">
        <f t="shared" si="62"/>
        <v>254099.86015765532</v>
      </c>
    </row>
    <row r="649" spans="1:25" s="5" customFormat="1" x14ac:dyDescent="0.2">
      <c r="A649" s="2"/>
      <c r="B649" s="29">
        <f>'3) Input geactiveerde inflatie'!B636</f>
        <v>624</v>
      </c>
      <c r="C649" s="29">
        <f>'3) Input geactiveerde inflatie'!D636</f>
        <v>180371.28532752977</v>
      </c>
      <c r="D649" s="10">
        <f t="shared" si="59"/>
        <v>90185.642663764884</v>
      </c>
      <c r="E649" s="39">
        <f>'3) Input geactiveerde inflatie'!E636</f>
        <v>31.5</v>
      </c>
      <c r="F649" s="51">
        <f>'3) Input geactiveerde inflatie'!F636</f>
        <v>2053</v>
      </c>
      <c r="G649" s="2"/>
      <c r="H649" s="53"/>
      <c r="I649" s="10">
        <f>IF(AND($F649&gt;I$10,$E649&gt;0),$D649/$E649,IF(I$10=$F649,$D649-SUM($G649:G649),0))</f>
        <v>2863.036275040155</v>
      </c>
      <c r="J649" s="10">
        <f>IF(AND($F649&gt;J$10,$E649&gt;0),$D649/$E649,IF(J$10=$F649,$D649-SUM($G649:I649),0))</f>
        <v>2863.036275040155</v>
      </c>
      <c r="K649" s="10">
        <f>IF(AND($F649&gt;K$10,$E649&gt;0),$D649/$E649,IF(K$10=$F649,$D649-SUM($G649:J649),0))</f>
        <v>2863.036275040155</v>
      </c>
      <c r="L649" s="10">
        <f>IF(AND($F649&gt;L$10,$E649&gt;0),$D649/$E649,IF(L$10=$F649,$D649-SUM($G649:K649),0))</f>
        <v>2863.036275040155</v>
      </c>
      <c r="M649" s="10">
        <f>IF(AND($F649&gt;M$10,$E649&gt;0),$D649/$E649,IF(M$10=$F649,$D649-SUM($G649:L649),0))</f>
        <v>2863.036275040155</v>
      </c>
      <c r="N649" s="2"/>
      <c r="O649" s="10">
        <f>I649*PRODUCT($O$17:O$17)</f>
        <v>2888.8036015155162</v>
      </c>
      <c r="P649" s="10">
        <f>J649*PRODUCT($O$17:P$17)</f>
        <v>2914.8028339291554</v>
      </c>
      <c r="Q649" s="10">
        <f>K649*PRODUCT($O$17:Q$17)</f>
        <v>2941.0360594345175</v>
      </c>
      <c r="R649" s="10">
        <f>L649*PRODUCT($O$17:R$17)</f>
        <v>2967.5053839694274</v>
      </c>
      <c r="S649" s="10">
        <f>M649*PRODUCT($O$17:S$17)</f>
        <v>2994.2129324251523</v>
      </c>
      <c r="T649" s="2"/>
      <c r="U649" s="10">
        <f t="shared" si="58"/>
        <v>88108.509846223242</v>
      </c>
      <c r="V649" s="10">
        <f t="shared" si="62"/>
        <v>85986.683600910095</v>
      </c>
      <c r="W649" s="10">
        <f t="shared" si="62"/>
        <v>83819.527693883763</v>
      </c>
      <c r="X649" s="10">
        <f t="shared" si="62"/>
        <v>81606.398059159284</v>
      </c>
      <c r="Y649" s="10">
        <f t="shared" si="62"/>
        <v>79346.642709266554</v>
      </c>
    </row>
    <row r="650" spans="1:25" s="5" customFormat="1" x14ac:dyDescent="0.2">
      <c r="A650" s="2"/>
      <c r="B650" s="29">
        <f>'3) Input geactiveerde inflatie'!B637</f>
        <v>625</v>
      </c>
      <c r="C650" s="29">
        <f>'3) Input geactiveerde inflatie'!D637</f>
        <v>47996.328515903908</v>
      </c>
      <c r="D650" s="10">
        <f t="shared" si="59"/>
        <v>23998.164257951954</v>
      </c>
      <c r="E650" s="39">
        <f>'3) Input geactiveerde inflatie'!E637</f>
        <v>0</v>
      </c>
      <c r="F650" s="51">
        <f>'3) Input geactiveerde inflatie'!F637</f>
        <v>2013</v>
      </c>
      <c r="G650" s="2"/>
      <c r="H650" s="53"/>
      <c r="I650" s="10">
        <f>IF(AND($F650&gt;I$10,$E650&gt;0),$D650/$E650,IF(I$10=$F650,$D650-SUM($G650:G650),0))</f>
        <v>0</v>
      </c>
      <c r="J650" s="10">
        <f>IF(AND($F650&gt;J$10,$E650&gt;0),$D650/$E650,IF(J$10=$F650,$D650-SUM($G650:I650),0))</f>
        <v>0</v>
      </c>
      <c r="K650" s="10">
        <f>IF(AND($F650&gt;K$10,$E650&gt;0),$D650/$E650,IF(K$10=$F650,$D650-SUM($G650:J650),0))</f>
        <v>0</v>
      </c>
      <c r="L650" s="10">
        <f>IF(AND($F650&gt;L$10,$E650&gt;0),$D650/$E650,IF(L$10=$F650,$D650-SUM($G650:K650),0))</f>
        <v>0</v>
      </c>
      <c r="M650" s="10">
        <f>IF(AND($F650&gt;M$10,$E650&gt;0),$D650/$E650,IF(M$10=$F650,$D650-SUM($G650:L650),0))</f>
        <v>0</v>
      </c>
      <c r="N650" s="2"/>
      <c r="O650" s="10">
        <f>I650*PRODUCT($O$17:O$17)</f>
        <v>0</v>
      </c>
      <c r="P650" s="10">
        <f>J650*PRODUCT($O$17:P$17)</f>
        <v>0</v>
      </c>
      <c r="Q650" s="10">
        <f>K650*PRODUCT($O$17:Q$17)</f>
        <v>0</v>
      </c>
      <c r="R650" s="10">
        <f>L650*PRODUCT($O$17:R$17)</f>
        <v>0</v>
      </c>
      <c r="S650" s="10">
        <f>M650*PRODUCT($O$17:S$17)</f>
        <v>0</v>
      </c>
      <c r="T650" s="2"/>
      <c r="U650" s="10">
        <f t="shared" si="58"/>
        <v>24214.14773627352</v>
      </c>
      <c r="V650" s="10">
        <f t="shared" si="62"/>
        <v>24432.075065899979</v>
      </c>
      <c r="W650" s="10">
        <f t="shared" si="62"/>
        <v>24651.963741493077</v>
      </c>
      <c r="X650" s="10">
        <f t="shared" si="62"/>
        <v>24873.831415166511</v>
      </c>
      <c r="Y650" s="10">
        <f t="shared" si="62"/>
        <v>25097.695897903006</v>
      </c>
    </row>
    <row r="651" spans="1:25" s="5" customFormat="1" x14ac:dyDescent="0.2">
      <c r="A651" s="2"/>
      <c r="B651" s="29">
        <f>'3) Input geactiveerde inflatie'!B638</f>
        <v>626</v>
      </c>
      <c r="C651" s="29">
        <f>'3) Input geactiveerde inflatie'!D638</f>
        <v>133952.42777175317</v>
      </c>
      <c r="D651" s="10">
        <f t="shared" si="59"/>
        <v>66976.213885876583</v>
      </c>
      <c r="E651" s="39">
        <f>'3) Input geactiveerde inflatie'!E638</f>
        <v>42.5</v>
      </c>
      <c r="F651" s="51">
        <f>'3) Input geactiveerde inflatie'!F638</f>
        <v>2064</v>
      </c>
      <c r="G651" s="2"/>
      <c r="H651" s="53"/>
      <c r="I651" s="10">
        <f>IF(AND($F651&gt;I$10,$E651&gt;0),$D651/$E651,IF(I$10=$F651,$D651-SUM($G651:G651),0))</f>
        <v>1575.9109149618021</v>
      </c>
      <c r="J651" s="10">
        <f>IF(AND($F651&gt;J$10,$E651&gt;0),$D651/$E651,IF(J$10=$F651,$D651-SUM($G651:I651),0))</f>
        <v>1575.9109149618021</v>
      </c>
      <c r="K651" s="10">
        <f>IF(AND($F651&gt;K$10,$E651&gt;0),$D651/$E651,IF(K$10=$F651,$D651-SUM($G651:J651),0))</f>
        <v>1575.9109149618021</v>
      </c>
      <c r="L651" s="10">
        <f>IF(AND($F651&gt;L$10,$E651&gt;0),$D651/$E651,IF(L$10=$F651,$D651-SUM($G651:K651),0))</f>
        <v>1575.9109149618021</v>
      </c>
      <c r="M651" s="10">
        <f>IF(AND($F651&gt;M$10,$E651&gt;0),$D651/$E651,IF(M$10=$F651,$D651-SUM($G651:L651),0))</f>
        <v>1575.9109149618021</v>
      </c>
      <c r="N651" s="2"/>
      <c r="O651" s="10">
        <f>I651*PRODUCT($O$17:O$17)</f>
        <v>1590.094113196458</v>
      </c>
      <c r="P651" s="10">
        <f>J651*PRODUCT($O$17:P$17)</f>
        <v>1604.4049602152261</v>
      </c>
      <c r="Q651" s="10">
        <f>K651*PRODUCT($O$17:Q$17)</f>
        <v>1618.8446048571627</v>
      </c>
      <c r="R651" s="10">
        <f>L651*PRODUCT($O$17:R$17)</f>
        <v>1633.4142063008771</v>
      </c>
      <c r="S651" s="10">
        <f>M651*PRODUCT($O$17:S$17)</f>
        <v>1648.1149341575849</v>
      </c>
      <c r="T651" s="2"/>
      <c r="U651" s="10">
        <f t="shared" si="58"/>
        <v>65988.905697652997</v>
      </c>
      <c r="V651" s="10">
        <f t="shared" ref="V651:Y666" si="63">U651*P$17-P651</f>
        <v>64978.400888716642</v>
      </c>
      <c r="W651" s="10">
        <f t="shared" si="63"/>
        <v>63944.361891857916</v>
      </c>
      <c r="X651" s="10">
        <f t="shared" si="63"/>
        <v>62886.446942583752</v>
      </c>
      <c r="Y651" s="10">
        <f t="shared" si="63"/>
        <v>61804.310030909415</v>
      </c>
    </row>
    <row r="652" spans="1:25" s="5" customFormat="1" x14ac:dyDescent="0.2">
      <c r="A652" s="2"/>
      <c r="B652" s="29">
        <f>'3) Input geactiveerde inflatie'!B639</f>
        <v>627</v>
      </c>
      <c r="C652" s="29">
        <f>'3) Input geactiveerde inflatie'!D639</f>
        <v>92609.799260329222</v>
      </c>
      <c r="D652" s="10">
        <f t="shared" si="59"/>
        <v>46304.899630164611</v>
      </c>
      <c r="E652" s="39">
        <f>'3) Input geactiveerde inflatie'!E639</f>
        <v>32.5</v>
      </c>
      <c r="F652" s="51">
        <f>'3) Input geactiveerde inflatie'!F639</f>
        <v>2054</v>
      </c>
      <c r="G652" s="2"/>
      <c r="H652" s="53"/>
      <c r="I652" s="10">
        <f>IF(AND($F652&gt;I$10,$E652&gt;0),$D652/$E652,IF(I$10=$F652,$D652-SUM($G652:G652),0))</f>
        <v>1424.7661424666035</v>
      </c>
      <c r="J652" s="10">
        <f>IF(AND($F652&gt;J$10,$E652&gt;0),$D652/$E652,IF(J$10=$F652,$D652-SUM($G652:I652),0))</f>
        <v>1424.7661424666035</v>
      </c>
      <c r="K652" s="10">
        <f>IF(AND($F652&gt;K$10,$E652&gt;0),$D652/$E652,IF(K$10=$F652,$D652-SUM($G652:J652),0))</f>
        <v>1424.7661424666035</v>
      </c>
      <c r="L652" s="10">
        <f>IF(AND($F652&gt;L$10,$E652&gt;0),$D652/$E652,IF(L$10=$F652,$D652-SUM($G652:K652),0))</f>
        <v>1424.7661424666035</v>
      </c>
      <c r="M652" s="10">
        <f>IF(AND($F652&gt;M$10,$E652&gt;0),$D652/$E652,IF(M$10=$F652,$D652-SUM($G652:L652),0))</f>
        <v>1424.7661424666035</v>
      </c>
      <c r="N652" s="2"/>
      <c r="O652" s="10">
        <f>I652*PRODUCT($O$17:O$17)</f>
        <v>1437.5890377488029</v>
      </c>
      <c r="P652" s="10">
        <f>J652*PRODUCT($O$17:P$17)</f>
        <v>1450.5273390885418</v>
      </c>
      <c r="Q652" s="10">
        <f>K652*PRODUCT($O$17:Q$17)</f>
        <v>1463.5820851403384</v>
      </c>
      <c r="R652" s="10">
        <f>L652*PRODUCT($O$17:R$17)</f>
        <v>1476.7543239066013</v>
      </c>
      <c r="S652" s="10">
        <f>M652*PRODUCT($O$17:S$17)</f>
        <v>1490.0451128217605</v>
      </c>
      <c r="T652" s="2"/>
      <c r="U652" s="10">
        <f t="shared" si="58"/>
        <v>45284.054689087287</v>
      </c>
      <c r="V652" s="10">
        <f t="shared" si="63"/>
        <v>44241.083842200525</v>
      </c>
      <c r="W652" s="10">
        <f t="shared" si="63"/>
        <v>43175.671511639986</v>
      </c>
      <c r="X652" s="10">
        <f t="shared" si="63"/>
        <v>42087.498231338141</v>
      </c>
      <c r="Y652" s="10">
        <f t="shared" si="63"/>
        <v>40976.240602598416</v>
      </c>
    </row>
    <row r="653" spans="1:25" s="5" customFormat="1" x14ac:dyDescent="0.2">
      <c r="A653" s="2"/>
      <c r="B653" s="29">
        <f>'3) Input geactiveerde inflatie'!B640</f>
        <v>628</v>
      </c>
      <c r="C653" s="29">
        <f>'3) Input geactiveerde inflatie'!D640</f>
        <v>2101.5843726096282</v>
      </c>
      <c r="D653" s="10">
        <f t="shared" si="59"/>
        <v>1050.7921863048141</v>
      </c>
      <c r="E653" s="39">
        <f>'3) Input geactiveerde inflatie'!E640</f>
        <v>0</v>
      </c>
      <c r="F653" s="51">
        <f>'3) Input geactiveerde inflatie'!F640</f>
        <v>2014</v>
      </c>
      <c r="G653" s="2"/>
      <c r="H653" s="53"/>
      <c r="I653" s="10">
        <f>IF(AND($F653&gt;I$10,$E653&gt;0),$D653/$E653,IF(I$10=$F653,$D653-SUM($G653:G653),0))</f>
        <v>0</v>
      </c>
      <c r="J653" s="10">
        <f>IF(AND($F653&gt;J$10,$E653&gt;0),$D653/$E653,IF(J$10=$F653,$D653-SUM($G653:I653),0))</f>
        <v>0</v>
      </c>
      <c r="K653" s="10">
        <f>IF(AND($F653&gt;K$10,$E653&gt;0),$D653/$E653,IF(K$10=$F653,$D653-SUM($G653:J653),0))</f>
        <v>0</v>
      </c>
      <c r="L653" s="10">
        <f>IF(AND($F653&gt;L$10,$E653&gt;0),$D653/$E653,IF(L$10=$F653,$D653-SUM($G653:K653),0))</f>
        <v>0</v>
      </c>
      <c r="M653" s="10">
        <f>IF(AND($F653&gt;M$10,$E653&gt;0),$D653/$E653,IF(M$10=$F653,$D653-SUM($G653:L653),0))</f>
        <v>0</v>
      </c>
      <c r="N653" s="2"/>
      <c r="O653" s="10">
        <f>I653*PRODUCT($O$17:O$17)</f>
        <v>0</v>
      </c>
      <c r="P653" s="10">
        <f>J653*PRODUCT($O$17:P$17)</f>
        <v>0</v>
      </c>
      <c r="Q653" s="10">
        <f>K653*PRODUCT($O$17:Q$17)</f>
        <v>0</v>
      </c>
      <c r="R653" s="10">
        <f>L653*PRODUCT($O$17:R$17)</f>
        <v>0</v>
      </c>
      <c r="S653" s="10">
        <f>M653*PRODUCT($O$17:S$17)</f>
        <v>0</v>
      </c>
      <c r="T653" s="2"/>
      <c r="U653" s="10">
        <f t="shared" si="58"/>
        <v>1060.2493159815574</v>
      </c>
      <c r="V653" s="10">
        <f t="shared" si="63"/>
        <v>1069.7915598253912</v>
      </c>
      <c r="W653" s="10">
        <f t="shared" si="63"/>
        <v>1079.4196838638197</v>
      </c>
      <c r="X653" s="10">
        <f t="shared" si="63"/>
        <v>1089.134461018594</v>
      </c>
      <c r="Y653" s="10">
        <f t="shared" si="63"/>
        <v>1098.9366711677612</v>
      </c>
    </row>
    <row r="654" spans="1:25" s="5" customFormat="1" x14ac:dyDescent="0.2">
      <c r="A654" s="2"/>
      <c r="B654" s="29">
        <f>'3) Input geactiveerde inflatie'!B641</f>
        <v>629</v>
      </c>
      <c r="C654" s="29">
        <f>'3) Input geactiveerde inflatie'!D641</f>
        <v>81487.64745011623</v>
      </c>
      <c r="D654" s="10">
        <f t="shared" si="59"/>
        <v>40743.823725058115</v>
      </c>
      <c r="E654" s="39">
        <f>'3) Input geactiveerde inflatie'!E641</f>
        <v>43.5</v>
      </c>
      <c r="F654" s="51">
        <f>'3) Input geactiveerde inflatie'!F641</f>
        <v>2065</v>
      </c>
      <c r="G654" s="2"/>
      <c r="H654" s="53"/>
      <c r="I654" s="10">
        <f>IF(AND($F654&gt;I$10,$E654&gt;0),$D654/$E654,IF(I$10=$F654,$D654-SUM($G654:G654),0))</f>
        <v>936.63962586340494</v>
      </c>
      <c r="J654" s="10">
        <f>IF(AND($F654&gt;J$10,$E654&gt;0),$D654/$E654,IF(J$10=$F654,$D654-SUM($G654:I654),0))</f>
        <v>936.63962586340494</v>
      </c>
      <c r="K654" s="10">
        <f>IF(AND($F654&gt;K$10,$E654&gt;0),$D654/$E654,IF(K$10=$F654,$D654-SUM($G654:J654),0))</f>
        <v>936.63962586340494</v>
      </c>
      <c r="L654" s="10">
        <f>IF(AND($F654&gt;L$10,$E654&gt;0),$D654/$E654,IF(L$10=$F654,$D654-SUM($G654:K654),0))</f>
        <v>936.63962586340494</v>
      </c>
      <c r="M654" s="10">
        <f>IF(AND($F654&gt;M$10,$E654&gt;0),$D654/$E654,IF(M$10=$F654,$D654-SUM($G654:L654),0))</f>
        <v>936.63962586340494</v>
      </c>
      <c r="N654" s="2"/>
      <c r="O654" s="10">
        <f>I654*PRODUCT($O$17:O$17)</f>
        <v>945.06938249617554</v>
      </c>
      <c r="P654" s="10">
        <f>J654*PRODUCT($O$17:P$17)</f>
        <v>953.57500693864097</v>
      </c>
      <c r="Q654" s="10">
        <f>K654*PRODUCT($O$17:Q$17)</f>
        <v>962.15718200108859</v>
      </c>
      <c r="R654" s="10">
        <f>L654*PRODUCT($O$17:R$17)</f>
        <v>970.81659663909818</v>
      </c>
      <c r="S654" s="10">
        <f>M654*PRODUCT($O$17:S$17)</f>
        <v>979.55394600885006</v>
      </c>
      <c r="T654" s="2"/>
      <c r="U654" s="10">
        <f t="shared" si="58"/>
        <v>40165.448756087455</v>
      </c>
      <c r="V654" s="10">
        <f t="shared" si="63"/>
        <v>39573.3627879536</v>
      </c>
      <c r="W654" s="10">
        <f t="shared" si="63"/>
        <v>38967.365871044094</v>
      </c>
      <c r="X654" s="10">
        <f t="shared" si="63"/>
        <v>38347.255567244392</v>
      </c>
      <c r="Y654" s="10">
        <f t="shared" si="63"/>
        <v>37712.82692134074</v>
      </c>
    </row>
    <row r="655" spans="1:25" s="5" customFormat="1" x14ac:dyDescent="0.2">
      <c r="A655" s="2"/>
      <c r="B655" s="29">
        <f>'3) Input geactiveerde inflatie'!B642</f>
        <v>630</v>
      </c>
      <c r="C655" s="29">
        <f>'3) Input geactiveerde inflatie'!D642</f>
        <v>26516.879355389276</v>
      </c>
      <c r="D655" s="10">
        <f t="shared" si="59"/>
        <v>13258.439677694638</v>
      </c>
      <c r="E655" s="39">
        <f>'3) Input geactiveerde inflatie'!E642</f>
        <v>33.5</v>
      </c>
      <c r="F655" s="51">
        <f>'3) Input geactiveerde inflatie'!F642</f>
        <v>2055</v>
      </c>
      <c r="G655" s="2"/>
      <c r="H655" s="53"/>
      <c r="I655" s="10">
        <f>IF(AND($F655&gt;I$10,$E655&gt;0),$D655/$E655,IF(I$10=$F655,$D655-SUM($G655:G655),0))</f>
        <v>395.77431873715335</v>
      </c>
      <c r="J655" s="10">
        <f>IF(AND($F655&gt;J$10,$E655&gt;0),$D655/$E655,IF(J$10=$F655,$D655-SUM($G655:I655),0))</f>
        <v>395.77431873715335</v>
      </c>
      <c r="K655" s="10">
        <f>IF(AND($F655&gt;K$10,$E655&gt;0),$D655/$E655,IF(K$10=$F655,$D655-SUM($G655:J655),0))</f>
        <v>395.77431873715335</v>
      </c>
      <c r="L655" s="10">
        <f>IF(AND($F655&gt;L$10,$E655&gt;0),$D655/$E655,IF(L$10=$F655,$D655-SUM($G655:K655),0))</f>
        <v>395.77431873715335</v>
      </c>
      <c r="M655" s="10">
        <f>IF(AND($F655&gt;M$10,$E655&gt;0),$D655/$E655,IF(M$10=$F655,$D655-SUM($G655:L655),0))</f>
        <v>395.77431873715335</v>
      </c>
      <c r="N655" s="2"/>
      <c r="O655" s="10">
        <f>I655*PRODUCT($O$17:O$17)</f>
        <v>399.33628760578767</v>
      </c>
      <c r="P655" s="10">
        <f>J655*PRODUCT($O$17:P$17)</f>
        <v>402.93031419423971</v>
      </c>
      <c r="Q655" s="10">
        <f>K655*PRODUCT($O$17:Q$17)</f>
        <v>406.55668702198784</v>
      </c>
      <c r="R655" s="10">
        <f>L655*PRODUCT($O$17:R$17)</f>
        <v>410.21569720518568</v>
      </c>
      <c r="S655" s="10">
        <f>M655*PRODUCT($O$17:S$17)</f>
        <v>413.90763848003229</v>
      </c>
      <c r="T655" s="2"/>
      <c r="U655" s="10">
        <f t="shared" si="58"/>
        <v>12978.429347188101</v>
      </c>
      <c r="V655" s="10">
        <f t="shared" si="63"/>
        <v>12692.304897118553</v>
      </c>
      <c r="W655" s="10">
        <f t="shared" si="63"/>
        <v>12399.97895417063</v>
      </c>
      <c r="X655" s="10">
        <f t="shared" si="63"/>
        <v>12101.36306755298</v>
      </c>
      <c r="Y655" s="10">
        <f t="shared" si="63"/>
        <v>11796.367696680923</v>
      </c>
    </row>
    <row r="656" spans="1:25" s="5" customFormat="1" x14ac:dyDescent="0.2">
      <c r="A656" s="2"/>
      <c r="B656" s="29">
        <f>'3) Input geactiveerde inflatie'!B643</f>
        <v>631</v>
      </c>
      <c r="C656" s="29">
        <f>'3) Input geactiveerde inflatie'!D643</f>
        <v>44824.881074746256</v>
      </c>
      <c r="D656" s="10">
        <f t="shared" si="59"/>
        <v>22412.440537373128</v>
      </c>
      <c r="E656" s="39">
        <f>'3) Input geactiveerde inflatie'!E643</f>
        <v>44.5</v>
      </c>
      <c r="F656" s="51">
        <f>'3) Input geactiveerde inflatie'!F643</f>
        <v>2066</v>
      </c>
      <c r="G656" s="2"/>
      <c r="H656" s="53"/>
      <c r="I656" s="10">
        <f>IF(AND($F656&gt;I$10,$E656&gt;0),$D656/$E656,IF(I$10=$F656,$D656-SUM($G656:G656),0))</f>
        <v>503.65034915445233</v>
      </c>
      <c r="J656" s="10">
        <f>IF(AND($F656&gt;J$10,$E656&gt;0),$D656/$E656,IF(J$10=$F656,$D656-SUM($G656:I656),0))</f>
        <v>503.65034915445233</v>
      </c>
      <c r="K656" s="10">
        <f>IF(AND($F656&gt;K$10,$E656&gt;0),$D656/$E656,IF(K$10=$F656,$D656-SUM($G656:J656),0))</f>
        <v>503.65034915445233</v>
      </c>
      <c r="L656" s="10">
        <f>IF(AND($F656&gt;L$10,$E656&gt;0),$D656/$E656,IF(L$10=$F656,$D656-SUM($G656:K656),0))</f>
        <v>503.65034915445233</v>
      </c>
      <c r="M656" s="10">
        <f>IF(AND($F656&gt;M$10,$E656&gt;0),$D656/$E656,IF(M$10=$F656,$D656-SUM($G656:L656),0))</f>
        <v>503.65034915445233</v>
      </c>
      <c r="N656" s="2"/>
      <c r="O656" s="10">
        <f>I656*PRODUCT($O$17:O$17)</f>
        <v>508.18320229684235</v>
      </c>
      <c r="P656" s="10">
        <f>J656*PRODUCT($O$17:P$17)</f>
        <v>512.75685111751386</v>
      </c>
      <c r="Q656" s="10">
        <f>K656*PRODUCT($O$17:Q$17)</f>
        <v>517.37166277757137</v>
      </c>
      <c r="R656" s="10">
        <f>L656*PRODUCT($O$17:R$17)</f>
        <v>522.02800774256946</v>
      </c>
      <c r="S656" s="10">
        <f>M656*PRODUCT($O$17:S$17)</f>
        <v>526.72625981225258</v>
      </c>
      <c r="T656" s="2"/>
      <c r="U656" s="10">
        <f t="shared" si="58"/>
        <v>22105.969299912642</v>
      </c>
      <c r="V656" s="10">
        <f t="shared" si="63"/>
        <v>21792.166172494341</v>
      </c>
      <c r="W656" s="10">
        <f t="shared" si="63"/>
        <v>21470.924005269215</v>
      </c>
      <c r="X656" s="10">
        <f t="shared" si="63"/>
        <v>21142.134313574064</v>
      </c>
      <c r="Y656" s="10">
        <f t="shared" si="63"/>
        <v>20805.687262583975</v>
      </c>
    </row>
    <row r="657" spans="1:25" s="5" customFormat="1" x14ac:dyDescent="0.2">
      <c r="A657" s="2"/>
      <c r="B657" s="29">
        <f>'3) Input geactiveerde inflatie'!B644</f>
        <v>632</v>
      </c>
      <c r="C657" s="29">
        <f>'3) Input geactiveerde inflatie'!D644</f>
        <v>53668.137183732935</v>
      </c>
      <c r="D657" s="10">
        <f t="shared" si="59"/>
        <v>26834.068591866468</v>
      </c>
      <c r="E657" s="39">
        <f>'3) Input geactiveerde inflatie'!E644</f>
        <v>34.5</v>
      </c>
      <c r="F657" s="51">
        <f>'3) Input geactiveerde inflatie'!F644</f>
        <v>2056</v>
      </c>
      <c r="G657" s="2"/>
      <c r="H657" s="53"/>
      <c r="I657" s="10">
        <f>IF(AND($F657&gt;I$10,$E657&gt;0),$D657/$E657,IF(I$10=$F657,$D657-SUM($G657:G657),0))</f>
        <v>777.7990896193179</v>
      </c>
      <c r="J657" s="10">
        <f>IF(AND($F657&gt;J$10,$E657&gt;0),$D657/$E657,IF(J$10=$F657,$D657-SUM($G657:I657),0))</f>
        <v>777.7990896193179</v>
      </c>
      <c r="K657" s="10">
        <f>IF(AND($F657&gt;K$10,$E657&gt;0),$D657/$E657,IF(K$10=$F657,$D657-SUM($G657:J657),0))</f>
        <v>777.7990896193179</v>
      </c>
      <c r="L657" s="10">
        <f>IF(AND($F657&gt;L$10,$E657&gt;0),$D657/$E657,IF(L$10=$F657,$D657-SUM($G657:K657),0))</f>
        <v>777.7990896193179</v>
      </c>
      <c r="M657" s="10">
        <f>IF(AND($F657&gt;M$10,$E657&gt;0),$D657/$E657,IF(M$10=$F657,$D657-SUM($G657:L657),0))</f>
        <v>777.7990896193179</v>
      </c>
      <c r="N657" s="2"/>
      <c r="O657" s="10">
        <f>I657*PRODUCT($O$17:O$17)</f>
        <v>784.79928142589165</v>
      </c>
      <c r="P657" s="10">
        <f>J657*PRODUCT($O$17:P$17)</f>
        <v>791.86247495872465</v>
      </c>
      <c r="Q657" s="10">
        <f>K657*PRODUCT($O$17:Q$17)</f>
        <v>798.98923723335304</v>
      </c>
      <c r="R657" s="10">
        <f>L657*PRODUCT($O$17:R$17)</f>
        <v>806.18014036845307</v>
      </c>
      <c r="S657" s="10">
        <f>M657*PRODUCT($O$17:S$17)</f>
        <v>813.43576163176908</v>
      </c>
      <c r="T657" s="2"/>
      <c r="U657" s="10">
        <f t="shared" si="58"/>
        <v>26290.775927767372</v>
      </c>
      <c r="V657" s="10">
        <f t="shared" si="63"/>
        <v>25735.530436158551</v>
      </c>
      <c r="W657" s="10">
        <f t="shared" si="63"/>
        <v>25168.160972850623</v>
      </c>
      <c r="X657" s="10">
        <f t="shared" si="63"/>
        <v>24588.494281237821</v>
      </c>
      <c r="Y657" s="10">
        <f t="shared" si="63"/>
        <v>23996.354968137191</v>
      </c>
    </row>
    <row r="658" spans="1:25" s="5" customFormat="1" x14ac:dyDescent="0.2">
      <c r="A658" s="2"/>
      <c r="B658" s="29">
        <f>'3) Input geactiveerde inflatie'!B645</f>
        <v>633</v>
      </c>
      <c r="C658" s="29">
        <f>'3) Input geactiveerde inflatie'!D645</f>
        <v>106.08398753491952</v>
      </c>
      <c r="D658" s="10">
        <f t="shared" si="59"/>
        <v>53.041993767459758</v>
      </c>
      <c r="E658" s="39">
        <f>'3) Input geactiveerde inflatie'!E645</f>
        <v>19.5</v>
      </c>
      <c r="F658" s="51">
        <f>'3) Input geactiveerde inflatie'!F645</f>
        <v>2041</v>
      </c>
      <c r="G658" s="2"/>
      <c r="H658" s="53"/>
      <c r="I658" s="10">
        <f>IF(AND($F658&gt;I$10,$E658&gt;0),$D658/$E658,IF(I$10=$F658,$D658-SUM($G658:G658),0))</f>
        <v>2.7201022444851159</v>
      </c>
      <c r="J658" s="10">
        <f>IF(AND($F658&gt;J$10,$E658&gt;0),$D658/$E658,IF(J$10=$F658,$D658-SUM($G658:I658),0))</f>
        <v>2.7201022444851159</v>
      </c>
      <c r="K658" s="10">
        <f>IF(AND($F658&gt;K$10,$E658&gt;0),$D658/$E658,IF(K$10=$F658,$D658-SUM($G658:J658),0))</f>
        <v>2.7201022444851159</v>
      </c>
      <c r="L658" s="10">
        <f>IF(AND($F658&gt;L$10,$E658&gt;0),$D658/$E658,IF(L$10=$F658,$D658-SUM($G658:K658),0))</f>
        <v>2.7201022444851159</v>
      </c>
      <c r="M658" s="10">
        <f>IF(AND($F658&gt;M$10,$E658&gt;0),$D658/$E658,IF(M$10=$F658,$D658-SUM($G658:L658),0))</f>
        <v>2.7201022444851159</v>
      </c>
      <c r="N658" s="2"/>
      <c r="O658" s="10">
        <f>I658*PRODUCT($O$17:O$17)</f>
        <v>2.7445831646854817</v>
      </c>
      <c r="P658" s="10">
        <f>J658*PRODUCT($O$17:P$17)</f>
        <v>2.7692844131676506</v>
      </c>
      <c r="Q658" s="10">
        <f>K658*PRODUCT($O$17:Q$17)</f>
        <v>2.7942079728861593</v>
      </c>
      <c r="R658" s="10">
        <f>L658*PRODUCT($O$17:R$17)</f>
        <v>2.8193558446421343</v>
      </c>
      <c r="S658" s="10">
        <f>M658*PRODUCT($O$17:S$17)</f>
        <v>2.844730047243913</v>
      </c>
      <c r="T658" s="2"/>
      <c r="U658" s="10">
        <f t="shared" si="58"/>
        <v>50.774788546681407</v>
      </c>
      <c r="V658" s="10">
        <f t="shared" si="63"/>
        <v>48.462477230433883</v>
      </c>
      <c r="W658" s="10">
        <f t="shared" si="63"/>
        <v>46.10443155262162</v>
      </c>
      <c r="X658" s="10">
        <f t="shared" si="63"/>
        <v>43.700015591953075</v>
      </c>
      <c r="Y658" s="10">
        <f t="shared" si="63"/>
        <v>41.248585685036737</v>
      </c>
    </row>
    <row r="659" spans="1:25" s="5" customFormat="1" x14ac:dyDescent="0.2">
      <c r="A659" s="2"/>
      <c r="B659" s="29">
        <f>'3) Input geactiveerde inflatie'!B646</f>
        <v>634</v>
      </c>
      <c r="C659" s="29">
        <f>'3) Input geactiveerde inflatie'!D646</f>
        <v>3.637978807091713E-12</v>
      </c>
      <c r="D659" s="10">
        <f t="shared" si="59"/>
        <v>1.8189894035458565E-12</v>
      </c>
      <c r="E659" s="39">
        <f>'3) Input geactiveerde inflatie'!E646</f>
        <v>0</v>
      </c>
      <c r="F659" s="51">
        <f>'3) Input geactiveerde inflatie'!F646</f>
        <v>2021</v>
      </c>
      <c r="G659" s="2"/>
      <c r="H659" s="53"/>
      <c r="I659" s="10">
        <f>IF(AND($F659&gt;I$10,$E659&gt;0),$D659/$E659,IF(I$10=$F659,$D659-SUM($G659:G659),0))</f>
        <v>0</v>
      </c>
      <c r="J659" s="10">
        <f>IF(AND($F659&gt;J$10,$E659&gt;0),$D659/$E659,IF(J$10=$F659,$D659-SUM($G659:I659),0))</f>
        <v>0</v>
      </c>
      <c r="K659" s="10">
        <f>IF(AND($F659&gt;K$10,$E659&gt;0),$D659/$E659,IF(K$10=$F659,$D659-SUM($G659:J659),0))</f>
        <v>0</v>
      </c>
      <c r="L659" s="10">
        <f>IF(AND($F659&gt;L$10,$E659&gt;0),$D659/$E659,IF(L$10=$F659,$D659-SUM($G659:K659),0))</f>
        <v>0</v>
      </c>
      <c r="M659" s="10">
        <f>IF(AND($F659&gt;M$10,$E659&gt;0),$D659/$E659,IF(M$10=$F659,$D659-SUM($G659:L659),0))</f>
        <v>0</v>
      </c>
      <c r="N659" s="2"/>
      <c r="O659" s="10">
        <f>I659*PRODUCT($O$17:O$17)</f>
        <v>0</v>
      </c>
      <c r="P659" s="10">
        <f>J659*PRODUCT($O$17:P$17)</f>
        <v>0</v>
      </c>
      <c r="Q659" s="10">
        <f>K659*PRODUCT($O$17:Q$17)</f>
        <v>0</v>
      </c>
      <c r="R659" s="10">
        <f>L659*PRODUCT($O$17:R$17)</f>
        <v>0</v>
      </c>
      <c r="S659" s="10">
        <f>M659*PRODUCT($O$17:S$17)</f>
        <v>0</v>
      </c>
      <c r="T659" s="2"/>
      <c r="U659" s="10">
        <f t="shared" si="58"/>
        <v>1.835360308177769E-12</v>
      </c>
      <c r="V659" s="10">
        <f t="shared" si="63"/>
        <v>1.8518785509513687E-12</v>
      </c>
      <c r="W659" s="10">
        <f t="shared" si="63"/>
        <v>1.8685454579099307E-12</v>
      </c>
      <c r="X659" s="10">
        <f t="shared" si="63"/>
        <v>1.8853623670311198E-12</v>
      </c>
      <c r="Y659" s="10">
        <f t="shared" si="63"/>
        <v>1.9023306283343998E-12</v>
      </c>
    </row>
    <row r="660" spans="1:25" s="5" customFormat="1" x14ac:dyDescent="0.2">
      <c r="A660" s="2"/>
      <c r="B660" s="29">
        <f>'3) Input geactiveerde inflatie'!B647</f>
        <v>635</v>
      </c>
      <c r="C660" s="29">
        <f>'3) Input geactiveerde inflatie'!D647</f>
        <v>68701.935673730564</v>
      </c>
      <c r="D660" s="10">
        <f t="shared" si="59"/>
        <v>34350.967836865282</v>
      </c>
      <c r="E660" s="39">
        <f>'3) Input geactiveerde inflatie'!E647</f>
        <v>45.5</v>
      </c>
      <c r="F660" s="51">
        <f>'3) Input geactiveerde inflatie'!F647</f>
        <v>2067</v>
      </c>
      <c r="G660" s="2"/>
      <c r="H660" s="53"/>
      <c r="I660" s="10">
        <f>IF(AND($F660&gt;I$10,$E660&gt;0),$D660/$E660,IF(I$10=$F660,$D660-SUM($G660:G660),0))</f>
        <v>754.96632608495122</v>
      </c>
      <c r="J660" s="10">
        <f>IF(AND($F660&gt;J$10,$E660&gt;0),$D660/$E660,IF(J$10=$F660,$D660-SUM($G660:I660),0))</f>
        <v>754.96632608495122</v>
      </c>
      <c r="K660" s="10">
        <f>IF(AND($F660&gt;K$10,$E660&gt;0),$D660/$E660,IF(K$10=$F660,$D660-SUM($G660:J660),0))</f>
        <v>754.96632608495122</v>
      </c>
      <c r="L660" s="10">
        <f>IF(AND($F660&gt;L$10,$E660&gt;0),$D660/$E660,IF(L$10=$F660,$D660-SUM($G660:K660),0))</f>
        <v>754.96632608495122</v>
      </c>
      <c r="M660" s="10">
        <f>IF(AND($F660&gt;M$10,$E660&gt;0),$D660/$E660,IF(M$10=$F660,$D660-SUM($G660:L660),0))</f>
        <v>754.96632608495122</v>
      </c>
      <c r="N660" s="2"/>
      <c r="O660" s="10">
        <f>I660*PRODUCT($O$17:O$17)</f>
        <v>761.76102301971571</v>
      </c>
      <c r="P660" s="10">
        <f>J660*PRODUCT($O$17:P$17)</f>
        <v>768.61687222689307</v>
      </c>
      <c r="Q660" s="10">
        <f>K660*PRODUCT($O$17:Q$17)</f>
        <v>775.53442407693501</v>
      </c>
      <c r="R660" s="10">
        <f>L660*PRODUCT($O$17:R$17)</f>
        <v>782.51423389362731</v>
      </c>
      <c r="S660" s="10">
        <f>M660*PRODUCT($O$17:S$17)</f>
        <v>789.55686199866989</v>
      </c>
      <c r="T660" s="2"/>
      <c r="U660" s="10">
        <f t="shared" si="58"/>
        <v>33898.365524377346</v>
      </c>
      <c r="V660" s="10">
        <f t="shared" si="63"/>
        <v>33434.833941869845</v>
      </c>
      <c r="W660" s="10">
        <f t="shared" si="63"/>
        <v>32960.213023269738</v>
      </c>
      <c r="X660" s="10">
        <f t="shared" si="63"/>
        <v>32474.340706585535</v>
      </c>
      <c r="Y660" s="10">
        <f t="shared" si="63"/>
        <v>31977.052910946131</v>
      </c>
    </row>
    <row r="661" spans="1:25" s="5" customFormat="1" x14ac:dyDescent="0.2">
      <c r="A661" s="2"/>
      <c r="B661" s="29">
        <f>'3) Input geactiveerde inflatie'!B648</f>
        <v>636</v>
      </c>
      <c r="C661" s="29">
        <f>'3) Input geactiveerde inflatie'!D648</f>
        <v>35798.472089558956</v>
      </c>
      <c r="D661" s="10">
        <f t="shared" si="59"/>
        <v>17899.236044779478</v>
      </c>
      <c r="E661" s="39">
        <f>'3) Input geactiveerde inflatie'!E648</f>
        <v>35.5</v>
      </c>
      <c r="F661" s="51">
        <f>'3) Input geactiveerde inflatie'!F648</f>
        <v>2057</v>
      </c>
      <c r="G661" s="2"/>
      <c r="H661" s="53"/>
      <c r="I661" s="10">
        <f>IF(AND($F661&gt;I$10,$E661&gt;0),$D661/$E661,IF(I$10=$F661,$D661-SUM($G661:G661),0))</f>
        <v>504.20383224730926</v>
      </c>
      <c r="J661" s="10">
        <f>IF(AND($F661&gt;J$10,$E661&gt;0),$D661/$E661,IF(J$10=$F661,$D661-SUM($G661:I661),0))</f>
        <v>504.20383224730926</v>
      </c>
      <c r="K661" s="10">
        <f>IF(AND($F661&gt;K$10,$E661&gt;0),$D661/$E661,IF(K$10=$F661,$D661-SUM($G661:J661),0))</f>
        <v>504.20383224730926</v>
      </c>
      <c r="L661" s="10">
        <f>IF(AND($F661&gt;L$10,$E661&gt;0),$D661/$E661,IF(L$10=$F661,$D661-SUM($G661:K661),0))</f>
        <v>504.20383224730926</v>
      </c>
      <c r="M661" s="10">
        <f>IF(AND($F661&gt;M$10,$E661&gt;0),$D661/$E661,IF(M$10=$F661,$D661-SUM($G661:L661),0))</f>
        <v>504.20383224730926</v>
      </c>
      <c r="N661" s="2"/>
      <c r="O661" s="10">
        <f>I661*PRODUCT($O$17:O$17)</f>
        <v>508.74166673753501</v>
      </c>
      <c r="P661" s="10">
        <f>J661*PRODUCT($O$17:P$17)</f>
        <v>513.32034173817271</v>
      </c>
      <c r="Q661" s="10">
        <f>K661*PRODUCT($O$17:Q$17)</f>
        <v>517.94022481381626</v>
      </c>
      <c r="R661" s="10">
        <f>L661*PRODUCT($O$17:R$17)</f>
        <v>522.60168683714051</v>
      </c>
      <c r="S661" s="10">
        <f>M661*PRODUCT($O$17:S$17)</f>
        <v>527.30510201867469</v>
      </c>
      <c r="T661" s="2"/>
      <c r="U661" s="10">
        <f t="shared" si="58"/>
        <v>17551.587502444956</v>
      </c>
      <c r="V661" s="10">
        <f t="shared" si="63"/>
        <v>17196.231448228784</v>
      </c>
      <c r="W661" s="10">
        <f t="shared" si="63"/>
        <v>16833.057306449024</v>
      </c>
      <c r="X661" s="10">
        <f t="shared" si="63"/>
        <v>16461.953135369924</v>
      </c>
      <c r="Y661" s="10">
        <f t="shared" si="63"/>
        <v>16082.805611569578</v>
      </c>
    </row>
    <row r="662" spans="1:25" s="5" customFormat="1" x14ac:dyDescent="0.2">
      <c r="A662" s="2"/>
      <c r="B662" s="29">
        <f>'3) Input geactiveerde inflatie'!B649</f>
        <v>637</v>
      </c>
      <c r="C662" s="29">
        <f>'3) Input geactiveerde inflatie'!D649</f>
        <v>-2575.0986910362772</v>
      </c>
      <c r="D662" s="10">
        <f t="shared" si="59"/>
        <v>-1287.5493455181386</v>
      </c>
      <c r="E662" s="39">
        <f>'3) Input geactiveerde inflatie'!E649</f>
        <v>20.5</v>
      </c>
      <c r="F662" s="51">
        <f>'3) Input geactiveerde inflatie'!F649</f>
        <v>2042</v>
      </c>
      <c r="G662" s="2"/>
      <c r="H662" s="53"/>
      <c r="I662" s="10">
        <f>IF(AND($F662&gt;I$10,$E662&gt;0),$D662/$E662,IF(I$10=$F662,$D662-SUM($G662:G662),0))</f>
        <v>-62.807285147226274</v>
      </c>
      <c r="J662" s="10">
        <f>IF(AND($F662&gt;J$10,$E662&gt;0),$D662/$E662,IF(J$10=$F662,$D662-SUM($G662:I662),0))</f>
        <v>-62.807285147226274</v>
      </c>
      <c r="K662" s="10">
        <f>IF(AND($F662&gt;K$10,$E662&gt;0),$D662/$E662,IF(K$10=$F662,$D662-SUM($G662:J662),0))</f>
        <v>-62.807285147226274</v>
      </c>
      <c r="L662" s="10">
        <f>IF(AND($F662&gt;L$10,$E662&gt;0),$D662/$E662,IF(L$10=$F662,$D662-SUM($G662:K662),0))</f>
        <v>-62.807285147226274</v>
      </c>
      <c r="M662" s="10">
        <f>IF(AND($F662&gt;M$10,$E662&gt;0),$D662/$E662,IF(M$10=$F662,$D662-SUM($G662:L662),0))</f>
        <v>-62.807285147226274</v>
      </c>
      <c r="N662" s="2"/>
      <c r="O662" s="10">
        <f>I662*PRODUCT($O$17:O$17)</f>
        <v>-63.372550713551306</v>
      </c>
      <c r="P662" s="10">
        <f>J662*PRODUCT($O$17:P$17)</f>
        <v>-63.942903669973262</v>
      </c>
      <c r="Q662" s="10">
        <f>K662*PRODUCT($O$17:Q$17)</f>
        <v>-64.518389803003004</v>
      </c>
      <c r="R662" s="10">
        <f>L662*PRODUCT($O$17:R$17)</f>
        <v>-65.099055311230018</v>
      </c>
      <c r="S662" s="10">
        <f>M662*PRODUCT($O$17:S$17)</f>
        <v>-65.684946809031089</v>
      </c>
      <c r="T662" s="2"/>
      <c r="U662" s="10">
        <f t="shared" si="58"/>
        <v>-1235.7647389142503</v>
      </c>
      <c r="V662" s="10">
        <f t="shared" si="63"/>
        <v>-1182.9437178945052</v>
      </c>
      <c r="W662" s="10">
        <f t="shared" si="63"/>
        <v>-1129.0718215525526</v>
      </c>
      <c r="X662" s="10">
        <f t="shared" si="63"/>
        <v>-1074.1344126352956</v>
      </c>
      <c r="Y662" s="10">
        <f t="shared" si="63"/>
        <v>-1018.116675539982</v>
      </c>
    </row>
    <row r="663" spans="1:25" s="5" customFormat="1" x14ac:dyDescent="0.2">
      <c r="A663" s="2"/>
      <c r="B663" s="29">
        <f>'3) Input geactiveerde inflatie'!B650</f>
        <v>638</v>
      </c>
      <c r="C663" s="29">
        <f>'3) Input geactiveerde inflatie'!D650</f>
        <v>105.16779182934397</v>
      </c>
      <c r="D663" s="10">
        <f t="shared" si="59"/>
        <v>52.583895914671984</v>
      </c>
      <c r="E663" s="39">
        <f>'3) Input geactiveerde inflatie'!E650</f>
        <v>0.5</v>
      </c>
      <c r="F663" s="51">
        <f>'3) Input geactiveerde inflatie'!F650</f>
        <v>2022</v>
      </c>
      <c r="G663" s="2"/>
      <c r="H663" s="53"/>
      <c r="I663" s="10">
        <f>IF(AND($F663&gt;I$10,$E663&gt;0),$D663/$E663,IF(I$10=$F663,$D663-SUM($G663:G663),0))</f>
        <v>52.583895914671984</v>
      </c>
      <c r="J663" s="10">
        <f>IF(AND($F663&gt;J$10,$E663&gt;0),$D663/$E663,IF(J$10=$F663,$D663-SUM($G663:I663),0))</f>
        <v>0</v>
      </c>
      <c r="K663" s="10">
        <f>IF(AND($F663&gt;K$10,$E663&gt;0),$D663/$E663,IF(K$10=$F663,$D663-SUM($G663:J663),0))</f>
        <v>0</v>
      </c>
      <c r="L663" s="10">
        <f>IF(AND($F663&gt;L$10,$E663&gt;0),$D663/$E663,IF(L$10=$F663,$D663-SUM($G663:K663),0))</f>
        <v>0</v>
      </c>
      <c r="M663" s="10">
        <f>IF(AND($F663&gt;M$10,$E663&gt;0),$D663/$E663,IF(M$10=$F663,$D663-SUM($G663:L663),0))</f>
        <v>0</v>
      </c>
      <c r="N663" s="2"/>
      <c r="O663" s="10">
        <f>I663*PRODUCT($O$17:O$17)</f>
        <v>53.05715097790403</v>
      </c>
      <c r="P663" s="10">
        <f>J663*PRODUCT($O$17:P$17)</f>
        <v>0</v>
      </c>
      <c r="Q663" s="10">
        <f>K663*PRODUCT($O$17:Q$17)</f>
        <v>0</v>
      </c>
      <c r="R663" s="10">
        <f>L663*PRODUCT($O$17:R$17)</f>
        <v>0</v>
      </c>
      <c r="S663" s="10">
        <f>M663*PRODUCT($O$17:S$17)</f>
        <v>0</v>
      </c>
      <c r="T663" s="2"/>
      <c r="U663" s="10">
        <f t="shared" si="58"/>
        <v>0</v>
      </c>
      <c r="V663" s="10">
        <f t="shared" si="63"/>
        <v>0</v>
      </c>
      <c r="W663" s="10">
        <f t="shared" si="63"/>
        <v>0</v>
      </c>
      <c r="X663" s="10">
        <f t="shared" si="63"/>
        <v>0</v>
      </c>
      <c r="Y663" s="10">
        <f t="shared" si="63"/>
        <v>0</v>
      </c>
    </row>
    <row r="664" spans="1:25" s="5" customFormat="1" x14ac:dyDescent="0.2">
      <c r="A664" s="2"/>
      <c r="B664" s="29">
        <f>'3) Input geactiveerde inflatie'!B651</f>
        <v>639</v>
      </c>
      <c r="C664" s="29">
        <f>'3) Input geactiveerde inflatie'!D651</f>
        <v>6433.887032505605</v>
      </c>
      <c r="D664" s="10">
        <f t="shared" si="59"/>
        <v>3216.9435162528025</v>
      </c>
      <c r="E664" s="39">
        <f>'3) Input geactiveerde inflatie'!E651</f>
        <v>0</v>
      </c>
      <c r="F664" s="51">
        <f>'3) Input geactiveerde inflatie'!F651</f>
        <v>2017</v>
      </c>
      <c r="G664" s="2"/>
      <c r="H664" s="53"/>
      <c r="I664" s="10">
        <f>IF(AND($F664&gt;I$10,$E664&gt;0),$D664/$E664,IF(I$10=$F664,$D664-SUM($G664:G664),0))</f>
        <v>0</v>
      </c>
      <c r="J664" s="10">
        <f>IF(AND($F664&gt;J$10,$E664&gt;0),$D664/$E664,IF(J$10=$F664,$D664-SUM($G664:I664),0))</f>
        <v>0</v>
      </c>
      <c r="K664" s="10">
        <f>IF(AND($F664&gt;K$10,$E664&gt;0),$D664/$E664,IF(K$10=$F664,$D664-SUM($G664:J664),0))</f>
        <v>0</v>
      </c>
      <c r="L664" s="10">
        <f>IF(AND($F664&gt;L$10,$E664&gt;0),$D664/$E664,IF(L$10=$F664,$D664-SUM($G664:K664),0))</f>
        <v>0</v>
      </c>
      <c r="M664" s="10">
        <f>IF(AND($F664&gt;M$10,$E664&gt;0),$D664/$E664,IF(M$10=$F664,$D664-SUM($G664:L664),0))</f>
        <v>0</v>
      </c>
      <c r="N664" s="2"/>
      <c r="O664" s="10">
        <f>I664*PRODUCT($O$17:O$17)</f>
        <v>0</v>
      </c>
      <c r="P664" s="10">
        <f>J664*PRODUCT($O$17:P$17)</f>
        <v>0</v>
      </c>
      <c r="Q664" s="10">
        <f>K664*PRODUCT($O$17:Q$17)</f>
        <v>0</v>
      </c>
      <c r="R664" s="10">
        <f>L664*PRODUCT($O$17:R$17)</f>
        <v>0</v>
      </c>
      <c r="S664" s="10">
        <f>M664*PRODUCT($O$17:S$17)</f>
        <v>0</v>
      </c>
      <c r="T664" s="2"/>
      <c r="U664" s="10">
        <f t="shared" si="58"/>
        <v>3245.8960078990772</v>
      </c>
      <c r="V664" s="10">
        <f t="shared" si="63"/>
        <v>3275.1090719701683</v>
      </c>
      <c r="W664" s="10">
        <f t="shared" si="63"/>
        <v>3304.5850536178996</v>
      </c>
      <c r="X664" s="10">
        <f t="shared" si="63"/>
        <v>3334.3263191004603</v>
      </c>
      <c r="Y664" s="10">
        <f t="shared" si="63"/>
        <v>3364.3352559723639</v>
      </c>
    </row>
    <row r="665" spans="1:25" s="5" customFormat="1" x14ac:dyDescent="0.2">
      <c r="A665" s="2"/>
      <c r="B665" s="29">
        <f>'3) Input geactiveerde inflatie'!B652</f>
        <v>640</v>
      </c>
      <c r="C665" s="29">
        <f>'3) Input geactiveerde inflatie'!D652</f>
        <v>27228.856127100589</v>
      </c>
      <c r="D665" s="10">
        <f t="shared" si="59"/>
        <v>13614.428063550295</v>
      </c>
      <c r="E665" s="39">
        <f>'3) Input geactiveerde inflatie'!E652</f>
        <v>46.5</v>
      </c>
      <c r="F665" s="51">
        <f>'3) Input geactiveerde inflatie'!F652</f>
        <v>2068</v>
      </c>
      <c r="G665" s="2"/>
      <c r="H665" s="53"/>
      <c r="I665" s="10">
        <f>IF(AND($F665&gt;I$10,$E665&gt;0),$D665/$E665,IF(I$10=$F665,$D665-SUM($G665:G665),0))</f>
        <v>292.78339921613536</v>
      </c>
      <c r="J665" s="10">
        <f>IF(AND($F665&gt;J$10,$E665&gt;0),$D665/$E665,IF(J$10=$F665,$D665-SUM($G665:I665),0))</f>
        <v>292.78339921613536</v>
      </c>
      <c r="K665" s="10">
        <f>IF(AND($F665&gt;K$10,$E665&gt;0),$D665/$E665,IF(K$10=$F665,$D665-SUM($G665:J665),0))</f>
        <v>292.78339921613536</v>
      </c>
      <c r="L665" s="10">
        <f>IF(AND($F665&gt;L$10,$E665&gt;0),$D665/$E665,IF(L$10=$F665,$D665-SUM($G665:K665),0))</f>
        <v>292.78339921613536</v>
      </c>
      <c r="M665" s="10">
        <f>IF(AND($F665&gt;M$10,$E665&gt;0),$D665/$E665,IF(M$10=$F665,$D665-SUM($G665:L665),0))</f>
        <v>292.78339921613536</v>
      </c>
      <c r="N665" s="2"/>
      <c r="O665" s="10">
        <f>I665*PRODUCT($O$17:O$17)</f>
        <v>295.41844980908053</v>
      </c>
      <c r="P665" s="10">
        <f>J665*PRODUCT($O$17:P$17)</f>
        <v>298.07721585736226</v>
      </c>
      <c r="Q665" s="10">
        <f>K665*PRODUCT($O$17:Q$17)</f>
        <v>300.75991080007844</v>
      </c>
      <c r="R665" s="10">
        <f>L665*PRODUCT($O$17:R$17)</f>
        <v>303.46674999727912</v>
      </c>
      <c r="S665" s="10">
        <f>M665*PRODUCT($O$17:S$17)</f>
        <v>306.19795074725459</v>
      </c>
      <c r="T665" s="2"/>
      <c r="U665" s="10">
        <f t="shared" si="58"/>
        <v>13441.539466313166</v>
      </c>
      <c r="V665" s="10">
        <f t="shared" si="63"/>
        <v>13264.436105652621</v>
      </c>
      <c r="W665" s="10">
        <f t="shared" si="63"/>
        <v>13083.056119803416</v>
      </c>
      <c r="X665" s="10">
        <f t="shared" si="63"/>
        <v>12897.336874884366</v>
      </c>
      <c r="Y665" s="10">
        <f t="shared" si="63"/>
        <v>12707.214956011068</v>
      </c>
    </row>
    <row r="666" spans="1:25" s="5" customFormat="1" x14ac:dyDescent="0.2">
      <c r="A666" s="2"/>
      <c r="B666" s="29">
        <f>'3) Input geactiveerde inflatie'!B653</f>
        <v>641</v>
      </c>
      <c r="C666" s="29">
        <f>'3) Input geactiveerde inflatie'!D653</f>
        <v>5344.4635402042186</v>
      </c>
      <c r="D666" s="10">
        <f t="shared" si="59"/>
        <v>2672.2317701021093</v>
      </c>
      <c r="E666" s="39">
        <f>'3) Input geactiveerde inflatie'!E653</f>
        <v>36.5</v>
      </c>
      <c r="F666" s="51">
        <f>'3) Input geactiveerde inflatie'!F653</f>
        <v>2058</v>
      </c>
      <c r="G666" s="2"/>
      <c r="H666" s="53"/>
      <c r="I666" s="10">
        <f>IF(AND($F666&gt;I$10,$E666&gt;0),$D666/$E666,IF(I$10=$F666,$D666-SUM($G666:G666),0))</f>
        <v>73.211829317866005</v>
      </c>
      <c r="J666" s="10">
        <f>IF(AND($F666&gt;J$10,$E666&gt;0),$D666/$E666,IF(J$10=$F666,$D666-SUM($G666:I666),0))</f>
        <v>73.211829317866005</v>
      </c>
      <c r="K666" s="10">
        <f>IF(AND($F666&gt;K$10,$E666&gt;0),$D666/$E666,IF(K$10=$F666,$D666-SUM($G666:J666),0))</f>
        <v>73.211829317866005</v>
      </c>
      <c r="L666" s="10">
        <f>IF(AND($F666&gt;L$10,$E666&gt;0),$D666/$E666,IF(L$10=$F666,$D666-SUM($G666:K666),0))</f>
        <v>73.211829317866005</v>
      </c>
      <c r="M666" s="10">
        <f>IF(AND($F666&gt;M$10,$E666&gt;0),$D666/$E666,IF(M$10=$F666,$D666-SUM($G666:L666),0))</f>
        <v>73.211829317866005</v>
      </c>
      <c r="N666" s="2"/>
      <c r="O666" s="10">
        <f>I666*PRODUCT($O$17:O$17)</f>
        <v>73.870735781726793</v>
      </c>
      <c r="P666" s="10">
        <f>J666*PRODUCT($O$17:P$17)</f>
        <v>74.53557240376233</v>
      </c>
      <c r="Q666" s="10">
        <f>K666*PRODUCT($O$17:Q$17)</f>
        <v>75.206392555396178</v>
      </c>
      <c r="R666" s="10">
        <f>L666*PRODUCT($O$17:R$17)</f>
        <v>75.883250088394732</v>
      </c>
      <c r="S666" s="10">
        <f>M666*PRODUCT($O$17:S$17)</f>
        <v>76.566199339190277</v>
      </c>
      <c r="T666" s="2"/>
      <c r="U666" s="10">
        <f t="shared" ref="U666:U729" si="64">D666*O$17-O666</f>
        <v>2622.4111202513013</v>
      </c>
      <c r="V666" s="10">
        <f t="shared" si="63"/>
        <v>2571.4772479298003</v>
      </c>
      <c r="W666" s="10">
        <f t="shared" si="63"/>
        <v>2519.4141506057722</v>
      </c>
      <c r="X666" s="10">
        <f t="shared" si="63"/>
        <v>2466.2056278728292</v>
      </c>
      <c r="Y666" s="10">
        <f t="shared" si="63"/>
        <v>2411.8352791844941</v>
      </c>
    </row>
    <row r="667" spans="1:25" s="5" customFormat="1" x14ac:dyDescent="0.2">
      <c r="A667" s="2"/>
      <c r="B667" s="29">
        <f>'3) Input geactiveerde inflatie'!B654</f>
        <v>642</v>
      </c>
      <c r="C667" s="29">
        <f>'3) Input geactiveerde inflatie'!D654</f>
        <v>-597.27154599804635</v>
      </c>
      <c r="D667" s="10">
        <f t="shared" ref="D667:D730" si="65">C667*$F$20</f>
        <v>-298.63577299902317</v>
      </c>
      <c r="E667" s="39">
        <f>'3) Input geactiveerde inflatie'!E654</f>
        <v>21.5</v>
      </c>
      <c r="F667" s="51">
        <f>'3) Input geactiveerde inflatie'!F654</f>
        <v>2043</v>
      </c>
      <c r="G667" s="2"/>
      <c r="H667" s="53"/>
      <c r="I667" s="10">
        <f>IF(AND($F667&gt;I$10,$E667&gt;0),$D667/$E667,IF(I$10=$F667,$D667-SUM($G667:G667),0))</f>
        <v>-13.890035953442938</v>
      </c>
      <c r="J667" s="10">
        <f>IF(AND($F667&gt;J$10,$E667&gt;0),$D667/$E667,IF(J$10=$F667,$D667-SUM($G667:I667),0))</f>
        <v>-13.890035953442938</v>
      </c>
      <c r="K667" s="10">
        <f>IF(AND($F667&gt;K$10,$E667&gt;0),$D667/$E667,IF(K$10=$F667,$D667-SUM($G667:J667),0))</f>
        <v>-13.890035953442938</v>
      </c>
      <c r="L667" s="10">
        <f>IF(AND($F667&gt;L$10,$E667&gt;0),$D667/$E667,IF(L$10=$F667,$D667-SUM($G667:K667),0))</f>
        <v>-13.890035953442938</v>
      </c>
      <c r="M667" s="10">
        <f>IF(AND($F667&gt;M$10,$E667&gt;0),$D667/$E667,IF(M$10=$F667,$D667-SUM($G667:L667),0))</f>
        <v>-13.890035953442938</v>
      </c>
      <c r="N667" s="2"/>
      <c r="O667" s="10">
        <f>I667*PRODUCT($O$17:O$17)</f>
        <v>-14.015046277023924</v>
      </c>
      <c r="P667" s="10">
        <f>J667*PRODUCT($O$17:P$17)</f>
        <v>-14.141181693517137</v>
      </c>
      <c r="Q667" s="10">
        <f>K667*PRODUCT($O$17:Q$17)</f>
        <v>-14.268452328758789</v>
      </c>
      <c r="R667" s="10">
        <f>L667*PRODUCT($O$17:R$17)</f>
        <v>-14.396868399717615</v>
      </c>
      <c r="S667" s="10">
        <f>M667*PRODUCT($O$17:S$17)</f>
        <v>-14.526440215315073</v>
      </c>
      <c r="T667" s="2"/>
      <c r="U667" s="10">
        <f t="shared" si="64"/>
        <v>-287.30844867899043</v>
      </c>
      <c r="V667" s="10">
        <f t="shared" ref="V667:Y682" si="66">U667*P$17-P667</f>
        <v>-275.75304302358421</v>
      </c>
      <c r="W667" s="10">
        <f t="shared" si="66"/>
        <v>-263.96636808203766</v>
      </c>
      <c r="X667" s="10">
        <f t="shared" si="66"/>
        <v>-251.94519699505838</v>
      </c>
      <c r="Y667" s="10">
        <f t="shared" si="66"/>
        <v>-239.68626355269882</v>
      </c>
    </row>
    <row r="668" spans="1:25" s="5" customFormat="1" x14ac:dyDescent="0.2">
      <c r="A668" s="2"/>
      <c r="B668" s="29">
        <f>'3) Input geactiveerde inflatie'!B655</f>
        <v>643</v>
      </c>
      <c r="C668" s="29">
        <f>'3) Input geactiveerde inflatie'!D655</f>
        <v>1232.8054605675679</v>
      </c>
      <c r="D668" s="10">
        <f t="shared" si="65"/>
        <v>616.40273028378397</v>
      </c>
      <c r="E668" s="39">
        <f>'3) Input geactiveerde inflatie'!E655</f>
        <v>6.5</v>
      </c>
      <c r="F668" s="51">
        <f>'3) Input geactiveerde inflatie'!F655</f>
        <v>2028</v>
      </c>
      <c r="G668" s="2"/>
      <c r="H668" s="53"/>
      <c r="I668" s="10">
        <f>IF(AND($F668&gt;I$10,$E668&gt;0),$D668/$E668,IF(I$10=$F668,$D668-SUM($G668:G668),0))</f>
        <v>94.831189274428297</v>
      </c>
      <c r="J668" s="10">
        <f>IF(AND($F668&gt;J$10,$E668&gt;0),$D668/$E668,IF(J$10=$F668,$D668-SUM($G668:I668),0))</f>
        <v>94.831189274428297</v>
      </c>
      <c r="K668" s="10">
        <f>IF(AND($F668&gt;K$10,$E668&gt;0),$D668/$E668,IF(K$10=$F668,$D668-SUM($G668:J668),0))</f>
        <v>94.831189274428297</v>
      </c>
      <c r="L668" s="10">
        <f>IF(AND($F668&gt;L$10,$E668&gt;0),$D668/$E668,IF(L$10=$F668,$D668-SUM($G668:K668),0))</f>
        <v>94.831189274428297</v>
      </c>
      <c r="M668" s="10">
        <f>IF(AND($F668&gt;M$10,$E668&gt;0),$D668/$E668,IF(M$10=$F668,$D668-SUM($G668:L668),0))</f>
        <v>94.831189274428297</v>
      </c>
      <c r="N668" s="2"/>
      <c r="O668" s="10">
        <f>I668*PRODUCT($O$17:O$17)</f>
        <v>95.684669977898139</v>
      </c>
      <c r="P668" s="10">
        <f>J668*PRODUCT($O$17:P$17)</f>
        <v>96.545832007699218</v>
      </c>
      <c r="Q668" s="10">
        <f>K668*PRODUCT($O$17:Q$17)</f>
        <v>97.414744495768488</v>
      </c>
      <c r="R668" s="10">
        <f>L668*PRODUCT($O$17:R$17)</f>
        <v>98.291477196230389</v>
      </c>
      <c r="S668" s="10">
        <f>M668*PRODUCT($O$17:S$17)</f>
        <v>99.176100490996461</v>
      </c>
      <c r="T668" s="2"/>
      <c r="U668" s="10">
        <f t="shared" si="64"/>
        <v>526.26568487843986</v>
      </c>
      <c r="V668" s="10">
        <f t="shared" si="66"/>
        <v>434.45624403464649</v>
      </c>
      <c r="W668" s="10">
        <f t="shared" si="66"/>
        <v>340.95160573518979</v>
      </c>
      <c r="X668" s="10">
        <f t="shared" si="66"/>
        <v>245.72869299057606</v>
      </c>
      <c r="Y668" s="10">
        <f t="shared" si="66"/>
        <v>148.76415073649474</v>
      </c>
    </row>
    <row r="669" spans="1:25" s="5" customFormat="1" x14ac:dyDescent="0.2">
      <c r="A669" s="2"/>
      <c r="B669" s="29">
        <f>'3) Input geactiveerde inflatie'!B656</f>
        <v>644</v>
      </c>
      <c r="C669" s="29">
        <f>'3) Input geactiveerde inflatie'!D656</f>
        <v>156.93281877506342</v>
      </c>
      <c r="D669" s="10">
        <f t="shared" si="65"/>
        <v>78.466409387531712</v>
      </c>
      <c r="E669" s="39">
        <f>'3) Input geactiveerde inflatie'!E656</f>
        <v>1.5</v>
      </c>
      <c r="F669" s="51">
        <f>'3) Input geactiveerde inflatie'!F656</f>
        <v>2023</v>
      </c>
      <c r="G669" s="2"/>
      <c r="H669" s="53"/>
      <c r="I669" s="10">
        <f>IF(AND($F669&gt;I$10,$E669&gt;0),$D669/$E669,IF(I$10=$F669,$D669-SUM($G669:G669),0))</f>
        <v>52.310939591687806</v>
      </c>
      <c r="J669" s="10">
        <f>IF(AND($F669&gt;J$10,$E669&gt;0),$D669/$E669,IF(J$10=$F669,$D669-SUM($G669:I669),0))</f>
        <v>26.155469795843906</v>
      </c>
      <c r="K669" s="10">
        <f>IF(AND($F669&gt;K$10,$E669&gt;0),$D669/$E669,IF(K$10=$F669,$D669-SUM($G669:J669),0))</f>
        <v>0</v>
      </c>
      <c r="L669" s="10">
        <f>IF(AND($F669&gt;L$10,$E669&gt;0),$D669/$E669,IF(L$10=$F669,$D669-SUM($G669:K669),0))</f>
        <v>0</v>
      </c>
      <c r="M669" s="10">
        <f>IF(AND($F669&gt;M$10,$E669&gt;0),$D669/$E669,IF(M$10=$F669,$D669-SUM($G669:L669),0))</f>
        <v>0</v>
      </c>
      <c r="N669" s="2"/>
      <c r="O669" s="10">
        <f>I669*PRODUCT($O$17:O$17)</f>
        <v>52.78173804801299</v>
      </c>
      <c r="P669" s="10">
        <f>J669*PRODUCT($O$17:P$17)</f>
        <v>26.628386845222554</v>
      </c>
      <c r="Q669" s="10">
        <f>K669*PRODUCT($O$17:Q$17)</f>
        <v>0</v>
      </c>
      <c r="R669" s="10">
        <f>L669*PRODUCT($O$17:R$17)</f>
        <v>0</v>
      </c>
      <c r="S669" s="10">
        <f>M669*PRODUCT($O$17:S$17)</f>
        <v>0</v>
      </c>
      <c r="T669" s="2"/>
      <c r="U669" s="10">
        <f t="shared" si="64"/>
        <v>26.390869024006498</v>
      </c>
      <c r="V669" s="10">
        <f t="shared" si="66"/>
        <v>0</v>
      </c>
      <c r="W669" s="10">
        <f t="shared" si="66"/>
        <v>0</v>
      </c>
      <c r="X669" s="10">
        <f t="shared" si="66"/>
        <v>0</v>
      </c>
      <c r="Y669" s="10">
        <f t="shared" si="66"/>
        <v>0</v>
      </c>
    </row>
    <row r="670" spans="1:25" s="5" customFormat="1" x14ac:dyDescent="0.2">
      <c r="A670" s="2"/>
      <c r="B670" s="29">
        <f>'3) Input geactiveerde inflatie'!B657</f>
        <v>645</v>
      </c>
      <c r="C670" s="29">
        <f>'3) Input geactiveerde inflatie'!D657</f>
        <v>277.8558918055196</v>
      </c>
      <c r="D670" s="10">
        <f t="shared" si="65"/>
        <v>138.9279459027598</v>
      </c>
      <c r="E670" s="39">
        <f>'3) Input geactiveerde inflatie'!E657</f>
        <v>0</v>
      </c>
      <c r="F670" s="51">
        <f>'3) Input geactiveerde inflatie'!F657</f>
        <v>2018</v>
      </c>
      <c r="G670" s="2"/>
      <c r="H670" s="53"/>
      <c r="I670" s="10">
        <f>IF(AND($F670&gt;I$10,$E670&gt;0),$D670/$E670,IF(I$10=$F670,$D670-SUM($G670:G670),0))</f>
        <v>0</v>
      </c>
      <c r="J670" s="10">
        <f>IF(AND($F670&gt;J$10,$E670&gt;0),$D670/$E670,IF(J$10=$F670,$D670-SUM($G670:I670),0))</f>
        <v>0</v>
      </c>
      <c r="K670" s="10">
        <f>IF(AND($F670&gt;K$10,$E670&gt;0),$D670/$E670,IF(K$10=$F670,$D670-SUM($G670:J670),0))</f>
        <v>0</v>
      </c>
      <c r="L670" s="10">
        <f>IF(AND($F670&gt;L$10,$E670&gt;0),$D670/$E670,IF(L$10=$F670,$D670-SUM($G670:K670),0))</f>
        <v>0</v>
      </c>
      <c r="M670" s="10">
        <f>IF(AND($F670&gt;M$10,$E670&gt;0),$D670/$E670,IF(M$10=$F670,$D670-SUM($G670:L670),0))</f>
        <v>0</v>
      </c>
      <c r="N670" s="2"/>
      <c r="O670" s="10">
        <f>I670*PRODUCT($O$17:O$17)</f>
        <v>0</v>
      </c>
      <c r="P670" s="10">
        <f>J670*PRODUCT($O$17:P$17)</f>
        <v>0</v>
      </c>
      <c r="Q670" s="10">
        <f>K670*PRODUCT($O$17:Q$17)</f>
        <v>0</v>
      </c>
      <c r="R670" s="10">
        <f>L670*PRODUCT($O$17:R$17)</f>
        <v>0</v>
      </c>
      <c r="S670" s="10">
        <f>M670*PRODUCT($O$17:S$17)</f>
        <v>0</v>
      </c>
      <c r="T670" s="2"/>
      <c r="U670" s="10">
        <f t="shared" si="64"/>
        <v>140.17829741588463</v>
      </c>
      <c r="V670" s="10">
        <f t="shared" si="66"/>
        <v>141.43990209262756</v>
      </c>
      <c r="W670" s="10">
        <f t="shared" si="66"/>
        <v>142.71286121146119</v>
      </c>
      <c r="X670" s="10">
        <f t="shared" si="66"/>
        <v>143.99727696236431</v>
      </c>
      <c r="Y670" s="10">
        <f t="shared" si="66"/>
        <v>145.29325245502557</v>
      </c>
    </row>
    <row r="671" spans="1:25" s="5" customFormat="1" x14ac:dyDescent="0.2">
      <c r="A671" s="2"/>
      <c r="B671" s="29">
        <f>'3) Input geactiveerde inflatie'!B658</f>
        <v>646</v>
      </c>
      <c r="C671" s="29">
        <f>'3) Input geactiveerde inflatie'!D658</f>
        <v>37620.238886999665</v>
      </c>
      <c r="D671" s="10">
        <f t="shared" si="65"/>
        <v>18810.119443499832</v>
      </c>
      <c r="E671" s="39">
        <f>'3) Input geactiveerde inflatie'!E658</f>
        <v>47.5</v>
      </c>
      <c r="F671" s="51">
        <f>'3) Input geactiveerde inflatie'!F658</f>
        <v>2069</v>
      </c>
      <c r="G671" s="2"/>
      <c r="H671" s="53"/>
      <c r="I671" s="10">
        <f>IF(AND($F671&gt;I$10,$E671&gt;0),$D671/$E671,IF(I$10=$F671,$D671-SUM($G671:G671),0))</f>
        <v>396.00251459999646</v>
      </c>
      <c r="J671" s="10">
        <f>IF(AND($F671&gt;J$10,$E671&gt;0),$D671/$E671,IF(J$10=$F671,$D671-SUM($G671:I671),0))</f>
        <v>396.00251459999646</v>
      </c>
      <c r="K671" s="10">
        <f>IF(AND($F671&gt;K$10,$E671&gt;0),$D671/$E671,IF(K$10=$F671,$D671-SUM($G671:J671),0))</f>
        <v>396.00251459999646</v>
      </c>
      <c r="L671" s="10">
        <f>IF(AND($F671&gt;L$10,$E671&gt;0),$D671/$E671,IF(L$10=$F671,$D671-SUM($G671:K671),0))</f>
        <v>396.00251459999646</v>
      </c>
      <c r="M671" s="10">
        <f>IF(AND($F671&gt;M$10,$E671&gt;0),$D671/$E671,IF(M$10=$F671,$D671-SUM($G671:L671),0))</f>
        <v>396.00251459999646</v>
      </c>
      <c r="N671" s="2"/>
      <c r="O671" s="10">
        <f>I671*PRODUCT($O$17:O$17)</f>
        <v>399.56653723139641</v>
      </c>
      <c r="P671" s="10">
        <f>J671*PRODUCT($O$17:P$17)</f>
        <v>403.16263606647891</v>
      </c>
      <c r="Q671" s="10">
        <f>K671*PRODUCT($O$17:Q$17)</f>
        <v>406.79109979107716</v>
      </c>
      <c r="R671" s="10">
        <f>L671*PRODUCT($O$17:R$17)</f>
        <v>410.4522196891968</v>
      </c>
      <c r="S671" s="10">
        <f>M671*PRODUCT($O$17:S$17)</f>
        <v>414.14628966639953</v>
      </c>
      <c r="T671" s="2"/>
      <c r="U671" s="10">
        <f t="shared" si="64"/>
        <v>18579.843981259932</v>
      </c>
      <c r="V671" s="10">
        <f t="shared" si="66"/>
        <v>18343.899941024792</v>
      </c>
      <c r="W671" s="10">
        <f t="shared" si="66"/>
        <v>18102.203940702937</v>
      </c>
      <c r="X671" s="10">
        <f t="shared" si="66"/>
        <v>17854.671556480065</v>
      </c>
      <c r="Y671" s="10">
        <f t="shared" si="66"/>
        <v>17601.217310821987</v>
      </c>
    </row>
    <row r="672" spans="1:25" s="5" customFormat="1" x14ac:dyDescent="0.2">
      <c r="A672" s="2"/>
      <c r="B672" s="29">
        <f>'3) Input geactiveerde inflatie'!B659</f>
        <v>647</v>
      </c>
      <c r="C672" s="29">
        <f>'3) Input geactiveerde inflatie'!D659</f>
        <v>17632.140119999938</v>
      </c>
      <c r="D672" s="10">
        <f t="shared" si="65"/>
        <v>8816.0700599999691</v>
      </c>
      <c r="E672" s="39">
        <f>'3) Input geactiveerde inflatie'!E659</f>
        <v>37.5</v>
      </c>
      <c r="F672" s="51">
        <f>'3) Input geactiveerde inflatie'!F659</f>
        <v>2059</v>
      </c>
      <c r="G672" s="2"/>
      <c r="H672" s="53"/>
      <c r="I672" s="10">
        <f>IF(AND($F672&gt;I$10,$E672&gt;0),$D672/$E672,IF(I$10=$F672,$D672-SUM($G672:G672),0))</f>
        <v>235.09520159999917</v>
      </c>
      <c r="J672" s="10">
        <f>IF(AND($F672&gt;J$10,$E672&gt;0),$D672/$E672,IF(J$10=$F672,$D672-SUM($G672:I672),0))</f>
        <v>235.09520159999917</v>
      </c>
      <c r="K672" s="10">
        <f>IF(AND($F672&gt;K$10,$E672&gt;0),$D672/$E672,IF(K$10=$F672,$D672-SUM($G672:J672),0))</f>
        <v>235.09520159999917</v>
      </c>
      <c r="L672" s="10">
        <f>IF(AND($F672&gt;L$10,$E672&gt;0),$D672/$E672,IF(L$10=$F672,$D672-SUM($G672:K672),0))</f>
        <v>235.09520159999917</v>
      </c>
      <c r="M672" s="10">
        <f>IF(AND($F672&gt;M$10,$E672&gt;0),$D672/$E672,IF(M$10=$F672,$D672-SUM($G672:L672),0))</f>
        <v>235.09520159999917</v>
      </c>
      <c r="N672" s="2"/>
      <c r="O672" s="10">
        <f>I672*PRODUCT($O$17:O$17)</f>
        <v>237.21105841439913</v>
      </c>
      <c r="P672" s="10">
        <f>J672*PRODUCT($O$17:P$17)</f>
        <v>239.3459579401287</v>
      </c>
      <c r="Q672" s="10">
        <f>K672*PRODUCT($O$17:Q$17)</f>
        <v>241.50007156158983</v>
      </c>
      <c r="R672" s="10">
        <f>L672*PRODUCT($O$17:R$17)</f>
        <v>243.67357220564409</v>
      </c>
      <c r="S672" s="10">
        <f>M672*PRODUCT($O$17:S$17)</f>
        <v>245.86663435549488</v>
      </c>
      <c r="T672" s="2"/>
      <c r="U672" s="10">
        <f t="shared" si="64"/>
        <v>8658.2036321255691</v>
      </c>
      <c r="V672" s="10">
        <f t="shared" si="66"/>
        <v>8496.7815068745713</v>
      </c>
      <c r="W672" s="10">
        <f t="shared" si="66"/>
        <v>8331.7524688748526</v>
      </c>
      <c r="X672" s="10">
        <f t="shared" si="66"/>
        <v>8163.0646688890811</v>
      </c>
      <c r="Y672" s="10">
        <f t="shared" si="66"/>
        <v>7990.6656165535869</v>
      </c>
    </row>
    <row r="673" spans="1:25" s="5" customFormat="1" x14ac:dyDescent="0.2">
      <c r="A673" s="2"/>
      <c r="B673" s="29">
        <f>'3) Input geactiveerde inflatie'!B660</f>
        <v>648</v>
      </c>
      <c r="C673" s="29">
        <f>'3) Input geactiveerde inflatie'!D660</f>
        <v>-1093.1842403999908</v>
      </c>
      <c r="D673" s="10">
        <f t="shared" si="65"/>
        <v>-546.59212019999541</v>
      </c>
      <c r="E673" s="39">
        <f>'3) Input geactiveerde inflatie'!E660</f>
        <v>22.5</v>
      </c>
      <c r="F673" s="51">
        <f>'3) Input geactiveerde inflatie'!F660</f>
        <v>2044</v>
      </c>
      <c r="G673" s="2"/>
      <c r="H673" s="53"/>
      <c r="I673" s="10">
        <f>IF(AND($F673&gt;I$10,$E673&gt;0),$D673/$E673,IF(I$10=$F673,$D673-SUM($G673:G673),0))</f>
        <v>-24.292983119999796</v>
      </c>
      <c r="J673" s="10">
        <f>IF(AND($F673&gt;J$10,$E673&gt;0),$D673/$E673,IF(J$10=$F673,$D673-SUM($G673:I673),0))</f>
        <v>-24.292983119999796</v>
      </c>
      <c r="K673" s="10">
        <f>IF(AND($F673&gt;K$10,$E673&gt;0),$D673/$E673,IF(K$10=$F673,$D673-SUM($G673:J673),0))</f>
        <v>-24.292983119999796</v>
      </c>
      <c r="L673" s="10">
        <f>IF(AND($F673&gt;L$10,$E673&gt;0),$D673/$E673,IF(L$10=$F673,$D673-SUM($G673:K673),0))</f>
        <v>-24.292983119999796</v>
      </c>
      <c r="M673" s="10">
        <f>IF(AND($F673&gt;M$10,$E673&gt;0),$D673/$E673,IF(M$10=$F673,$D673-SUM($G673:L673),0))</f>
        <v>-24.292983119999796</v>
      </c>
      <c r="N673" s="2"/>
      <c r="O673" s="10">
        <f>I673*PRODUCT($O$17:O$17)</f>
        <v>-24.511619968079792</v>
      </c>
      <c r="P673" s="10">
        <f>J673*PRODUCT($O$17:P$17)</f>
        <v>-24.732224547792509</v>
      </c>
      <c r="Q673" s="10">
        <f>K673*PRODUCT($O$17:Q$17)</f>
        <v>-24.954814568722636</v>
      </c>
      <c r="R673" s="10">
        <f>L673*PRODUCT($O$17:R$17)</f>
        <v>-25.179407899841134</v>
      </c>
      <c r="S673" s="10">
        <f>M673*PRODUCT($O$17:S$17)</f>
        <v>-25.406022570939705</v>
      </c>
      <c r="T673" s="2"/>
      <c r="U673" s="10">
        <f t="shared" si="64"/>
        <v>-526.99982931371551</v>
      </c>
      <c r="V673" s="10">
        <f t="shared" si="66"/>
        <v>-507.01060322974638</v>
      </c>
      <c r="W673" s="10">
        <f t="shared" si="66"/>
        <v>-486.61888409009146</v>
      </c>
      <c r="X673" s="10">
        <f t="shared" si="66"/>
        <v>-465.8190461470611</v>
      </c>
      <c r="Y673" s="10">
        <f t="shared" si="66"/>
        <v>-444.60539499144494</v>
      </c>
    </row>
    <row r="674" spans="1:25" s="5" customFormat="1" x14ac:dyDescent="0.2">
      <c r="A674" s="2"/>
      <c r="B674" s="29">
        <f>'3) Input geactiveerde inflatie'!B661</f>
        <v>649</v>
      </c>
      <c r="C674" s="29">
        <f>'3) Input geactiveerde inflatie'!D661</f>
        <v>767.23760399999446</v>
      </c>
      <c r="D674" s="10">
        <f t="shared" si="65"/>
        <v>383.61880199999723</v>
      </c>
      <c r="E674" s="39">
        <f>'3) Input geactiveerde inflatie'!E661</f>
        <v>2.5</v>
      </c>
      <c r="F674" s="51">
        <f>'3) Input geactiveerde inflatie'!F661</f>
        <v>2024</v>
      </c>
      <c r="G674" s="2"/>
      <c r="H674" s="53"/>
      <c r="I674" s="10">
        <f>IF(AND($F674&gt;I$10,$E674&gt;0),$D674/$E674,IF(I$10=$F674,$D674-SUM($G674:G674),0))</f>
        <v>153.4475207999989</v>
      </c>
      <c r="J674" s="10">
        <f>IF(AND($F674&gt;J$10,$E674&gt;0),$D674/$E674,IF(J$10=$F674,$D674-SUM($G674:I674),0))</f>
        <v>153.4475207999989</v>
      </c>
      <c r="K674" s="10">
        <f>IF(AND($F674&gt;K$10,$E674&gt;0),$D674/$E674,IF(K$10=$F674,$D674-SUM($G674:J674),0))</f>
        <v>76.723760399999435</v>
      </c>
      <c r="L674" s="10">
        <f>IF(AND($F674&gt;L$10,$E674&gt;0),$D674/$E674,IF(L$10=$F674,$D674-SUM($G674:K674),0))</f>
        <v>0</v>
      </c>
      <c r="M674" s="10">
        <f>IF(AND($F674&gt;M$10,$E674&gt;0),$D674/$E674,IF(M$10=$F674,$D674-SUM($G674:L674),0))</f>
        <v>0</v>
      </c>
      <c r="N674" s="2"/>
      <c r="O674" s="10">
        <f>I674*PRODUCT($O$17:O$17)</f>
        <v>154.82854848719887</v>
      </c>
      <c r="P674" s="10">
        <f>J674*PRODUCT($O$17:P$17)</f>
        <v>156.22200542358365</v>
      </c>
      <c r="Q674" s="10">
        <f>K674*PRODUCT($O$17:Q$17)</f>
        <v>78.814001736197923</v>
      </c>
      <c r="R674" s="10">
        <f>L674*PRODUCT($O$17:R$17)</f>
        <v>0</v>
      </c>
      <c r="S674" s="10">
        <f>M674*PRODUCT($O$17:S$17)</f>
        <v>0</v>
      </c>
      <c r="T674" s="2"/>
      <c r="U674" s="10">
        <f t="shared" si="64"/>
        <v>232.24282273079831</v>
      </c>
      <c r="V674" s="10">
        <f t="shared" si="66"/>
        <v>78.111002711791826</v>
      </c>
      <c r="W674" s="10">
        <f t="shared" si="66"/>
        <v>0</v>
      </c>
      <c r="X674" s="10">
        <f t="shared" si="66"/>
        <v>0</v>
      </c>
      <c r="Y674" s="10">
        <f t="shared" si="66"/>
        <v>0</v>
      </c>
    </row>
    <row r="675" spans="1:25" s="5" customFormat="1" x14ac:dyDescent="0.2">
      <c r="A675" s="2"/>
      <c r="B675" s="29">
        <f>'3) Input geactiveerde inflatie'!B662</f>
        <v>650</v>
      </c>
      <c r="C675" s="29">
        <f>'3) Input geactiveerde inflatie'!D662</f>
        <v>9134416.1969069615</v>
      </c>
      <c r="D675" s="10">
        <f t="shared" si="65"/>
        <v>4567208.0984534808</v>
      </c>
      <c r="E675" s="39">
        <f>'3) Input geactiveerde inflatie'!E662</f>
        <v>2.5049715293171175</v>
      </c>
      <c r="F675" s="51">
        <f>'3) Input geactiveerde inflatie'!F662</f>
        <v>2024</v>
      </c>
      <c r="G675" s="2"/>
      <c r="H675" s="53"/>
      <c r="I675" s="10">
        <f>IF(AND($F675&gt;I$10,$E675&gt;0),$D675/$E675,IF(I$10=$F675,$D675-SUM($G675:G675),0))</f>
        <v>1823257.4881593769</v>
      </c>
      <c r="J675" s="10">
        <f>IF(AND($F675&gt;J$10,$E675&gt;0),$D675/$E675,IF(J$10=$F675,$D675-SUM($G675:I675),0))</f>
        <v>1823257.4881593769</v>
      </c>
      <c r="K675" s="10">
        <f>IF(AND($F675&gt;K$10,$E675&gt;0),$D675/$E675,IF(K$10=$F675,$D675-SUM($G675:J675),0))</f>
        <v>920693.12213472696</v>
      </c>
      <c r="L675" s="10">
        <f>IF(AND($F675&gt;L$10,$E675&gt;0),$D675/$E675,IF(L$10=$F675,$D675-SUM($G675:K675),0))</f>
        <v>0</v>
      </c>
      <c r="M675" s="10">
        <f>IF(AND($F675&gt;M$10,$E675&gt;0),$D675/$E675,IF(M$10=$F675,$D675-SUM($G675:L675),0))</f>
        <v>0</v>
      </c>
      <c r="N675" s="2"/>
      <c r="O675" s="10">
        <f>I675*PRODUCT($O$17:O$17)</f>
        <v>1839666.8055528111</v>
      </c>
      <c r="P675" s="10">
        <f>J675*PRODUCT($O$17:P$17)</f>
        <v>1856223.8068027862</v>
      </c>
      <c r="Q675" s="10">
        <f>K675*PRODUCT($O$17:Q$17)</f>
        <v>945776.23604632902</v>
      </c>
      <c r="R675" s="10">
        <f>L675*PRODUCT($O$17:R$17)</f>
        <v>0</v>
      </c>
      <c r="S675" s="10">
        <f>M675*PRODUCT($O$17:S$17)</f>
        <v>0</v>
      </c>
      <c r="T675" s="2"/>
      <c r="U675" s="10">
        <f t="shared" si="64"/>
        <v>2768646.1657867506</v>
      </c>
      <c r="V675" s="10">
        <f t="shared" si="66"/>
        <v>937340.17447604495</v>
      </c>
      <c r="W675" s="10">
        <f t="shared" si="66"/>
        <v>0</v>
      </c>
      <c r="X675" s="10">
        <f t="shared" si="66"/>
        <v>0</v>
      </c>
      <c r="Y675" s="10">
        <f t="shared" si="66"/>
        <v>0</v>
      </c>
    </row>
    <row r="676" spans="1:25" s="5" customFormat="1" x14ac:dyDescent="0.2">
      <c r="A676" s="2"/>
      <c r="B676" s="29">
        <f>'3) Input geactiveerde inflatie'!B663</f>
        <v>651</v>
      </c>
      <c r="C676" s="29">
        <f>'3) Input geactiveerde inflatie'!D663</f>
        <v>1856665.2471627691</v>
      </c>
      <c r="D676" s="10">
        <f t="shared" si="65"/>
        <v>928332.62358138454</v>
      </c>
      <c r="E676" s="39">
        <f>'3) Input geactiveerde inflatie'!E663</f>
        <v>29.5</v>
      </c>
      <c r="F676" s="51">
        <f>'3) Input geactiveerde inflatie'!F663</f>
        <v>2051</v>
      </c>
      <c r="G676" s="2"/>
      <c r="H676" s="53"/>
      <c r="I676" s="10">
        <f>IF(AND($F676&gt;I$10,$E676&gt;0),$D676/$E676,IF(I$10=$F676,$D676-SUM($G676:G676),0))</f>
        <v>31468.902494284222</v>
      </c>
      <c r="J676" s="10">
        <f>IF(AND($F676&gt;J$10,$E676&gt;0),$D676/$E676,IF(J$10=$F676,$D676-SUM($G676:I676),0))</f>
        <v>31468.902494284222</v>
      </c>
      <c r="K676" s="10">
        <f>IF(AND($F676&gt;K$10,$E676&gt;0),$D676/$E676,IF(K$10=$F676,$D676-SUM($G676:J676),0))</f>
        <v>31468.902494284222</v>
      </c>
      <c r="L676" s="10">
        <f>IF(AND($F676&gt;L$10,$E676&gt;0),$D676/$E676,IF(L$10=$F676,$D676-SUM($G676:K676),0))</f>
        <v>31468.902494284222</v>
      </c>
      <c r="M676" s="10">
        <f>IF(AND($F676&gt;M$10,$E676&gt;0),$D676/$E676,IF(M$10=$F676,$D676-SUM($G676:L676),0))</f>
        <v>31468.902494284222</v>
      </c>
      <c r="N676" s="2"/>
      <c r="O676" s="10">
        <f>I676*PRODUCT($O$17:O$17)</f>
        <v>31752.122616732777</v>
      </c>
      <c r="P676" s="10">
        <f>J676*PRODUCT($O$17:P$17)</f>
        <v>32037.891720283369</v>
      </c>
      <c r="Q676" s="10">
        <f>K676*PRODUCT($O$17:Q$17)</f>
        <v>32326.232745765912</v>
      </c>
      <c r="R676" s="10">
        <f>L676*PRODUCT($O$17:R$17)</f>
        <v>32617.168840477803</v>
      </c>
      <c r="S676" s="10">
        <f>M676*PRODUCT($O$17:S$17)</f>
        <v>32910.723360042102</v>
      </c>
      <c r="T676" s="2"/>
      <c r="U676" s="10">
        <f t="shared" si="64"/>
        <v>904935.4945768842</v>
      </c>
      <c r="V676" s="10">
        <f t="shared" si="66"/>
        <v>881042.02230779268</v>
      </c>
      <c r="W676" s="10">
        <f t="shared" si="66"/>
        <v>856645.16776279674</v>
      </c>
      <c r="X676" s="10">
        <f t="shared" si="66"/>
        <v>831737.80543218402</v>
      </c>
      <c r="Y676" s="10">
        <f t="shared" si="66"/>
        <v>806312.7223210315</v>
      </c>
    </row>
    <row r="677" spans="1:25" s="5" customFormat="1" x14ac:dyDescent="0.2">
      <c r="A677" s="2"/>
      <c r="B677" s="29">
        <f>'3) Input geactiveerde inflatie'!B664</f>
        <v>652</v>
      </c>
      <c r="C677" s="29">
        <f>'3) Input geactiveerde inflatie'!D664</f>
        <v>172933.56536326755</v>
      </c>
      <c r="D677" s="10">
        <f t="shared" si="65"/>
        <v>86466.782681633777</v>
      </c>
      <c r="E677" s="39">
        <f>'3) Input geactiveerde inflatie'!E664</f>
        <v>19.5</v>
      </c>
      <c r="F677" s="51">
        <f>'3) Input geactiveerde inflatie'!F664</f>
        <v>2041</v>
      </c>
      <c r="G677" s="2"/>
      <c r="H677" s="53"/>
      <c r="I677" s="10">
        <f>IF(AND($F677&gt;I$10,$E677&gt;0),$D677/$E677,IF(I$10=$F677,$D677-SUM($G677:G677),0))</f>
        <v>4434.1939836735273</v>
      </c>
      <c r="J677" s="10">
        <f>IF(AND($F677&gt;J$10,$E677&gt;0),$D677/$E677,IF(J$10=$F677,$D677-SUM($G677:I677),0))</f>
        <v>4434.1939836735273</v>
      </c>
      <c r="K677" s="10">
        <f>IF(AND($F677&gt;K$10,$E677&gt;0),$D677/$E677,IF(K$10=$F677,$D677-SUM($G677:J677),0))</f>
        <v>4434.1939836735273</v>
      </c>
      <c r="L677" s="10">
        <f>IF(AND($F677&gt;L$10,$E677&gt;0),$D677/$E677,IF(L$10=$F677,$D677-SUM($G677:K677),0))</f>
        <v>4434.1939836735273</v>
      </c>
      <c r="M677" s="10">
        <f>IF(AND($F677&gt;M$10,$E677&gt;0),$D677/$E677,IF(M$10=$F677,$D677-SUM($G677:L677),0))</f>
        <v>4434.1939836735273</v>
      </c>
      <c r="N677" s="2"/>
      <c r="O677" s="10">
        <f>I677*PRODUCT($O$17:O$17)</f>
        <v>4474.1017295265883</v>
      </c>
      <c r="P677" s="10">
        <f>J677*PRODUCT($O$17:P$17)</f>
        <v>4514.3686450923278</v>
      </c>
      <c r="Q677" s="10">
        <f>K677*PRODUCT($O$17:Q$17)</f>
        <v>4554.9979628981573</v>
      </c>
      <c r="R677" s="10">
        <f>L677*PRODUCT($O$17:R$17)</f>
        <v>4595.9929445642401</v>
      </c>
      <c r="S677" s="10">
        <f>M677*PRODUCT($O$17:S$17)</f>
        <v>4637.3568810653178</v>
      </c>
      <c r="T677" s="2"/>
      <c r="U677" s="10">
        <f t="shared" si="64"/>
        <v>82770.881996241878</v>
      </c>
      <c r="V677" s="10">
        <f t="shared" si="66"/>
        <v>79001.451289115721</v>
      </c>
      <c r="W677" s="10">
        <f t="shared" si="66"/>
        <v>75157.466387819601</v>
      </c>
      <c r="X677" s="10">
        <f t="shared" si="66"/>
        <v>71237.89064074574</v>
      </c>
      <c r="Y677" s="10">
        <f t="shared" si="66"/>
        <v>67241.674775447114</v>
      </c>
    </row>
    <row r="678" spans="1:25" s="5" customFormat="1" x14ac:dyDescent="0.2">
      <c r="A678" s="2"/>
      <c r="B678" s="29">
        <f>'3) Input geactiveerde inflatie'!B665</f>
        <v>653</v>
      </c>
      <c r="C678" s="29">
        <f>'3) Input geactiveerde inflatie'!D665</f>
        <v>96697.61757956841</v>
      </c>
      <c r="D678" s="10">
        <f t="shared" si="65"/>
        <v>48348.808789784205</v>
      </c>
      <c r="E678" s="39">
        <f>'3) Input geactiveerde inflatie'!E665</f>
        <v>4.5</v>
      </c>
      <c r="F678" s="51">
        <f>'3) Input geactiveerde inflatie'!F665</f>
        <v>2026</v>
      </c>
      <c r="G678" s="2"/>
      <c r="H678" s="53"/>
      <c r="I678" s="10">
        <f>IF(AND($F678&gt;I$10,$E678&gt;0),$D678/$E678,IF(I$10=$F678,$D678-SUM($G678:G678),0))</f>
        <v>10744.179731063157</v>
      </c>
      <c r="J678" s="10">
        <f>IF(AND($F678&gt;J$10,$E678&gt;0),$D678/$E678,IF(J$10=$F678,$D678-SUM($G678:I678),0))</f>
        <v>10744.179731063157</v>
      </c>
      <c r="K678" s="10">
        <f>IF(AND($F678&gt;K$10,$E678&gt;0),$D678/$E678,IF(K$10=$F678,$D678-SUM($G678:J678),0))</f>
        <v>10744.179731063157</v>
      </c>
      <c r="L678" s="10">
        <f>IF(AND($F678&gt;L$10,$E678&gt;0),$D678/$E678,IF(L$10=$F678,$D678-SUM($G678:K678),0))</f>
        <v>10744.179731063157</v>
      </c>
      <c r="M678" s="10">
        <f>IF(AND($F678&gt;M$10,$E678&gt;0),$D678/$E678,IF(M$10=$F678,$D678-SUM($G678:L678),0))</f>
        <v>5372.0898655315759</v>
      </c>
      <c r="N678" s="2"/>
      <c r="O678" s="10">
        <f>I678*PRODUCT($O$17:O$17)</f>
        <v>10840.877348642725</v>
      </c>
      <c r="P678" s="10">
        <f>J678*PRODUCT($O$17:P$17)</f>
        <v>10938.445244780509</v>
      </c>
      <c r="Q678" s="10">
        <f>K678*PRODUCT($O$17:Q$17)</f>
        <v>11036.89125198353</v>
      </c>
      <c r="R678" s="10">
        <f>L678*PRODUCT($O$17:R$17)</f>
        <v>11136.22327325138</v>
      </c>
      <c r="S678" s="10">
        <f>M678*PRODUCT($O$17:S$17)</f>
        <v>5618.2246413553185</v>
      </c>
      <c r="T678" s="2"/>
      <c r="U678" s="10">
        <f t="shared" si="64"/>
        <v>37943.070720249532</v>
      </c>
      <c r="V678" s="10">
        <f t="shared" si="66"/>
        <v>27346.113111951265</v>
      </c>
      <c r="W678" s="10">
        <f t="shared" si="66"/>
        <v>16555.336877975293</v>
      </c>
      <c r="X678" s="10">
        <f t="shared" si="66"/>
        <v>5568.1116366256902</v>
      </c>
      <c r="Y678" s="10">
        <f t="shared" si="66"/>
        <v>0</v>
      </c>
    </row>
    <row r="679" spans="1:25" s="5" customFormat="1" x14ac:dyDescent="0.2">
      <c r="A679" s="2"/>
      <c r="B679" s="29">
        <f>'3) Input geactiveerde inflatie'!B666</f>
        <v>654</v>
      </c>
      <c r="C679" s="29">
        <f>'3) Input geactiveerde inflatie'!D666</f>
        <v>604816.39693880314</v>
      </c>
      <c r="D679" s="10">
        <f t="shared" si="65"/>
        <v>302408.19846940157</v>
      </c>
      <c r="E679" s="39">
        <f>'3) Input geactiveerde inflatie'!E666</f>
        <v>30.5</v>
      </c>
      <c r="F679" s="51">
        <f>'3) Input geactiveerde inflatie'!F666</f>
        <v>2052</v>
      </c>
      <c r="G679" s="2"/>
      <c r="H679" s="53"/>
      <c r="I679" s="10">
        <f>IF(AND($F679&gt;I$10,$E679&gt;0),$D679/$E679,IF(I$10=$F679,$D679-SUM($G679:G679),0))</f>
        <v>9915.0229006361169</v>
      </c>
      <c r="J679" s="10">
        <f>IF(AND($F679&gt;J$10,$E679&gt;0),$D679/$E679,IF(J$10=$F679,$D679-SUM($G679:I679),0))</f>
        <v>9915.0229006361169</v>
      </c>
      <c r="K679" s="10">
        <f>IF(AND($F679&gt;K$10,$E679&gt;0),$D679/$E679,IF(K$10=$F679,$D679-SUM($G679:J679),0))</f>
        <v>9915.0229006361169</v>
      </c>
      <c r="L679" s="10">
        <f>IF(AND($F679&gt;L$10,$E679&gt;0),$D679/$E679,IF(L$10=$F679,$D679-SUM($G679:K679),0))</f>
        <v>9915.0229006361169</v>
      </c>
      <c r="M679" s="10">
        <f>IF(AND($F679&gt;M$10,$E679&gt;0),$D679/$E679,IF(M$10=$F679,$D679-SUM($G679:L679),0))</f>
        <v>9915.0229006361169</v>
      </c>
      <c r="N679" s="2"/>
      <c r="O679" s="10">
        <f>I679*PRODUCT($O$17:O$17)</f>
        <v>10004.258106741841</v>
      </c>
      <c r="P679" s="10">
        <f>J679*PRODUCT($O$17:P$17)</f>
        <v>10094.296429702517</v>
      </c>
      <c r="Q679" s="10">
        <f>K679*PRODUCT($O$17:Q$17)</f>
        <v>10185.145097569837</v>
      </c>
      <c r="R679" s="10">
        <f>L679*PRODUCT($O$17:R$17)</f>
        <v>10276.811403447964</v>
      </c>
      <c r="S679" s="10">
        <f>M679*PRODUCT($O$17:S$17)</f>
        <v>10369.302706078995</v>
      </c>
      <c r="T679" s="2"/>
      <c r="U679" s="10">
        <f t="shared" si="64"/>
        <v>295125.61414888431</v>
      </c>
      <c r="V679" s="10">
        <f t="shared" si="66"/>
        <v>287687.44824652176</v>
      </c>
      <c r="W679" s="10">
        <f t="shared" si="66"/>
        <v>280091.49018317059</v>
      </c>
      <c r="X679" s="10">
        <f t="shared" si="66"/>
        <v>272335.50219137117</v>
      </c>
      <c r="Y679" s="10">
        <f t="shared" si="66"/>
        <v>264417.21900501451</v>
      </c>
    </row>
    <row r="680" spans="1:25" s="5" customFormat="1" x14ac:dyDescent="0.2">
      <c r="A680" s="2"/>
      <c r="B680" s="29">
        <f>'3) Input geactiveerde inflatie'!B667</f>
        <v>655</v>
      </c>
      <c r="C680" s="29">
        <f>'3) Input geactiveerde inflatie'!D667</f>
        <v>132137.55954699632</v>
      </c>
      <c r="D680" s="10">
        <f t="shared" si="65"/>
        <v>66068.779773498158</v>
      </c>
      <c r="E680" s="39">
        <f>'3) Input geactiveerde inflatie'!E667</f>
        <v>20.5</v>
      </c>
      <c r="F680" s="51">
        <f>'3) Input geactiveerde inflatie'!F667</f>
        <v>2042</v>
      </c>
      <c r="G680" s="2"/>
      <c r="H680" s="53"/>
      <c r="I680" s="10">
        <f>IF(AND($F680&gt;I$10,$E680&gt;0),$D680/$E680,IF(I$10=$F680,$D680-SUM($G680:G680),0))</f>
        <v>3222.8673060243004</v>
      </c>
      <c r="J680" s="10">
        <f>IF(AND($F680&gt;J$10,$E680&gt;0),$D680/$E680,IF(J$10=$F680,$D680-SUM($G680:I680),0))</f>
        <v>3222.8673060243004</v>
      </c>
      <c r="K680" s="10">
        <f>IF(AND($F680&gt;K$10,$E680&gt;0),$D680/$E680,IF(K$10=$F680,$D680-SUM($G680:J680),0))</f>
        <v>3222.8673060243004</v>
      </c>
      <c r="L680" s="10">
        <f>IF(AND($F680&gt;L$10,$E680&gt;0),$D680/$E680,IF(L$10=$F680,$D680-SUM($G680:K680),0))</f>
        <v>3222.8673060243004</v>
      </c>
      <c r="M680" s="10">
        <f>IF(AND($F680&gt;M$10,$E680&gt;0),$D680/$E680,IF(M$10=$F680,$D680-SUM($G680:L680),0))</f>
        <v>3222.8673060243004</v>
      </c>
      <c r="N680" s="2"/>
      <c r="O680" s="10">
        <f>I680*PRODUCT($O$17:O$17)</f>
        <v>3251.8731117785187</v>
      </c>
      <c r="P680" s="10">
        <f>J680*PRODUCT($O$17:P$17)</f>
        <v>3281.139969784525</v>
      </c>
      <c r="Q680" s="10">
        <f>K680*PRODUCT($O$17:Q$17)</f>
        <v>3310.6702295125851</v>
      </c>
      <c r="R680" s="10">
        <f>L680*PRODUCT($O$17:R$17)</f>
        <v>3340.4662615781981</v>
      </c>
      <c r="S680" s="10">
        <f>M680*PRODUCT($O$17:S$17)</f>
        <v>3370.5304579324015</v>
      </c>
      <c r="T680" s="2"/>
      <c r="U680" s="10">
        <f t="shared" si="64"/>
        <v>63411.525679681115</v>
      </c>
      <c r="V680" s="10">
        <f t="shared" si="66"/>
        <v>60701.089441013712</v>
      </c>
      <c r="W680" s="10">
        <f t="shared" si="66"/>
        <v>57936.729016470243</v>
      </c>
      <c r="X680" s="10">
        <f t="shared" si="66"/>
        <v>55117.69331604027</v>
      </c>
      <c r="Y680" s="10">
        <f t="shared" si="66"/>
        <v>52243.222097952224</v>
      </c>
    </row>
    <row r="681" spans="1:25" s="5" customFormat="1" x14ac:dyDescent="0.2">
      <c r="A681" s="2"/>
      <c r="B681" s="29">
        <f>'3) Input geactiveerde inflatie'!B668</f>
        <v>656</v>
      </c>
      <c r="C681" s="29">
        <f>'3) Input geactiveerde inflatie'!D668</f>
        <v>16893.102522227338</v>
      </c>
      <c r="D681" s="10">
        <f t="shared" si="65"/>
        <v>8446.5512611136692</v>
      </c>
      <c r="E681" s="39">
        <f>'3) Input geactiveerde inflatie'!E668</f>
        <v>5.5</v>
      </c>
      <c r="F681" s="51">
        <f>'3) Input geactiveerde inflatie'!F668</f>
        <v>2027</v>
      </c>
      <c r="G681" s="2"/>
      <c r="H681" s="53"/>
      <c r="I681" s="10">
        <f>IF(AND($F681&gt;I$10,$E681&gt;0),$D681/$E681,IF(I$10=$F681,$D681-SUM($G681:G681),0))</f>
        <v>1535.736592929758</v>
      </c>
      <c r="J681" s="10">
        <f>IF(AND($F681&gt;J$10,$E681&gt;0),$D681/$E681,IF(J$10=$F681,$D681-SUM($G681:I681),0))</f>
        <v>1535.736592929758</v>
      </c>
      <c r="K681" s="10">
        <f>IF(AND($F681&gt;K$10,$E681&gt;0),$D681/$E681,IF(K$10=$F681,$D681-SUM($G681:J681),0))</f>
        <v>1535.736592929758</v>
      </c>
      <c r="L681" s="10">
        <f>IF(AND($F681&gt;L$10,$E681&gt;0),$D681/$E681,IF(L$10=$F681,$D681-SUM($G681:K681),0))</f>
        <v>1535.736592929758</v>
      </c>
      <c r="M681" s="10">
        <f>IF(AND($F681&gt;M$10,$E681&gt;0),$D681/$E681,IF(M$10=$F681,$D681-SUM($G681:L681),0))</f>
        <v>1535.736592929758</v>
      </c>
      <c r="N681" s="2"/>
      <c r="O681" s="10">
        <f>I681*PRODUCT($O$17:O$17)</f>
        <v>1549.5582222661255</v>
      </c>
      <c r="P681" s="10">
        <f>J681*PRODUCT($O$17:P$17)</f>
        <v>1563.5042462665206</v>
      </c>
      <c r="Q681" s="10">
        <f>K681*PRODUCT($O$17:Q$17)</f>
        <v>1577.5757844829191</v>
      </c>
      <c r="R681" s="10">
        <f>L681*PRODUCT($O$17:R$17)</f>
        <v>1591.773966543265</v>
      </c>
      <c r="S681" s="10">
        <f>M681*PRODUCT($O$17:S$17)</f>
        <v>1606.0999322421544</v>
      </c>
      <c r="T681" s="2"/>
      <c r="U681" s="10">
        <f t="shared" si="64"/>
        <v>6973.0120001975665</v>
      </c>
      <c r="V681" s="10">
        <f t="shared" si="66"/>
        <v>5472.2648619328229</v>
      </c>
      <c r="W681" s="10">
        <f t="shared" si="66"/>
        <v>3943.9394612072988</v>
      </c>
      <c r="X681" s="10">
        <f t="shared" si="66"/>
        <v>2387.6609498148991</v>
      </c>
      <c r="Y681" s="10">
        <f t="shared" si="66"/>
        <v>803.0499661210788</v>
      </c>
    </row>
    <row r="682" spans="1:25" s="5" customFormat="1" x14ac:dyDescent="0.2">
      <c r="A682" s="2"/>
      <c r="B682" s="29">
        <f>'3) Input geactiveerde inflatie'!B669</f>
        <v>657</v>
      </c>
      <c r="C682" s="29">
        <f>'3) Input geactiveerde inflatie'!D669</f>
        <v>-2.2550532059648617E-11</v>
      </c>
      <c r="D682" s="10">
        <f t="shared" si="65"/>
        <v>-1.1275266029824308E-11</v>
      </c>
      <c r="E682" s="39">
        <f>'3) Input geactiveerde inflatie'!E669</f>
        <v>0</v>
      </c>
      <c r="F682" s="51">
        <f>'3) Input geactiveerde inflatie'!F669</f>
        <v>2012</v>
      </c>
      <c r="G682" s="2"/>
      <c r="H682" s="53"/>
      <c r="I682" s="10">
        <f>IF(AND($F682&gt;I$10,$E682&gt;0),$D682/$E682,IF(I$10=$F682,$D682-SUM($G682:G682),0))</f>
        <v>0</v>
      </c>
      <c r="J682" s="10">
        <f>IF(AND($F682&gt;J$10,$E682&gt;0),$D682/$E682,IF(J$10=$F682,$D682-SUM($G682:I682),0))</f>
        <v>0</v>
      </c>
      <c r="K682" s="10">
        <f>IF(AND($F682&gt;K$10,$E682&gt;0),$D682/$E682,IF(K$10=$F682,$D682-SUM($G682:J682),0))</f>
        <v>0</v>
      </c>
      <c r="L682" s="10">
        <f>IF(AND($F682&gt;L$10,$E682&gt;0),$D682/$E682,IF(L$10=$F682,$D682-SUM($G682:K682),0))</f>
        <v>0</v>
      </c>
      <c r="M682" s="10">
        <f>IF(AND($F682&gt;M$10,$E682&gt;0),$D682/$E682,IF(M$10=$F682,$D682-SUM($G682:L682),0))</f>
        <v>0</v>
      </c>
      <c r="N682" s="2"/>
      <c r="O682" s="10">
        <f>I682*PRODUCT($O$17:O$17)</f>
        <v>0</v>
      </c>
      <c r="P682" s="10">
        <f>J682*PRODUCT($O$17:P$17)</f>
        <v>0</v>
      </c>
      <c r="Q682" s="10">
        <f>K682*PRODUCT($O$17:Q$17)</f>
        <v>0</v>
      </c>
      <c r="R682" s="10">
        <f>L682*PRODUCT($O$17:R$17)</f>
        <v>0</v>
      </c>
      <c r="S682" s="10">
        <f>M682*PRODUCT($O$17:S$17)</f>
        <v>0</v>
      </c>
      <c r="T682" s="2"/>
      <c r="U682" s="10">
        <f t="shared" si="64"/>
        <v>-1.1376743424092725E-11</v>
      </c>
      <c r="V682" s="10">
        <f t="shared" si="66"/>
        <v>-1.1479134114909559E-11</v>
      </c>
      <c r="W682" s="10">
        <f t="shared" si="66"/>
        <v>-1.1582446321943743E-11</v>
      </c>
      <c r="X682" s="10">
        <f t="shared" si="66"/>
        <v>-1.1686688338841237E-11</v>
      </c>
      <c r="Y682" s="10">
        <f t="shared" si="66"/>
        <v>-1.1791868533890806E-11</v>
      </c>
    </row>
    <row r="683" spans="1:25" s="5" customFormat="1" x14ac:dyDescent="0.2">
      <c r="A683" s="2"/>
      <c r="B683" s="29">
        <f>'3) Input geactiveerde inflatie'!B670</f>
        <v>658</v>
      </c>
      <c r="C683" s="29">
        <f>'3) Input geactiveerde inflatie'!D670</f>
        <v>855419.53117958549</v>
      </c>
      <c r="D683" s="10">
        <f t="shared" si="65"/>
        <v>427709.76558979275</v>
      </c>
      <c r="E683" s="39">
        <f>'3) Input geactiveerde inflatie'!E670</f>
        <v>31.5</v>
      </c>
      <c r="F683" s="51">
        <f>'3) Input geactiveerde inflatie'!F670</f>
        <v>2053</v>
      </c>
      <c r="G683" s="2"/>
      <c r="H683" s="53"/>
      <c r="I683" s="10">
        <f>IF(AND($F683&gt;I$10,$E683&gt;0),$D683/$E683,IF(I$10=$F683,$D683-SUM($G683:G683),0))</f>
        <v>13578.087796501357</v>
      </c>
      <c r="J683" s="10">
        <f>IF(AND($F683&gt;J$10,$E683&gt;0),$D683/$E683,IF(J$10=$F683,$D683-SUM($G683:I683),0))</f>
        <v>13578.087796501357</v>
      </c>
      <c r="K683" s="10">
        <f>IF(AND($F683&gt;K$10,$E683&gt;0),$D683/$E683,IF(K$10=$F683,$D683-SUM($G683:J683),0))</f>
        <v>13578.087796501357</v>
      </c>
      <c r="L683" s="10">
        <f>IF(AND($F683&gt;L$10,$E683&gt;0),$D683/$E683,IF(L$10=$F683,$D683-SUM($G683:K683),0))</f>
        <v>13578.087796501357</v>
      </c>
      <c r="M683" s="10">
        <f>IF(AND($F683&gt;M$10,$E683&gt;0),$D683/$E683,IF(M$10=$F683,$D683-SUM($G683:L683),0))</f>
        <v>13578.087796501357</v>
      </c>
      <c r="N683" s="2"/>
      <c r="O683" s="10">
        <f>I683*PRODUCT($O$17:O$17)</f>
        <v>13700.290586669867</v>
      </c>
      <c r="P683" s="10">
        <f>J683*PRODUCT($O$17:P$17)</f>
        <v>13823.593201949896</v>
      </c>
      <c r="Q683" s="10">
        <f>K683*PRODUCT($O$17:Q$17)</f>
        <v>13948.005540767441</v>
      </c>
      <c r="R683" s="10">
        <f>L683*PRODUCT($O$17:R$17)</f>
        <v>14073.537590634347</v>
      </c>
      <c r="S683" s="10">
        <f>M683*PRODUCT($O$17:S$17)</f>
        <v>14200.199428950054</v>
      </c>
      <c r="T683" s="2"/>
      <c r="U683" s="10">
        <f t="shared" si="64"/>
        <v>417858.86289343098</v>
      </c>
      <c r="V683" s="10">
        <f t="shared" ref="V683:Y698" si="67">U683*P$17-P683</f>
        <v>407795.99945752189</v>
      </c>
      <c r="W683" s="10">
        <f t="shared" si="67"/>
        <v>397518.15791187208</v>
      </c>
      <c r="X683" s="10">
        <f t="shared" si="67"/>
        <v>387022.28374244453</v>
      </c>
      <c r="Y683" s="10">
        <f t="shared" si="67"/>
        <v>376305.28486717644</v>
      </c>
    </row>
    <row r="684" spans="1:25" s="5" customFormat="1" x14ac:dyDescent="0.2">
      <c r="A684" s="2"/>
      <c r="B684" s="29">
        <f>'3) Input geactiveerde inflatie'!B671</f>
        <v>659</v>
      </c>
      <c r="C684" s="29">
        <f>'3) Input geactiveerde inflatie'!D671</f>
        <v>557092.82417537132</v>
      </c>
      <c r="D684" s="10">
        <f t="shared" si="65"/>
        <v>278546.41208768566</v>
      </c>
      <c r="E684" s="39">
        <f>'3) Input geactiveerde inflatie'!E671</f>
        <v>21.5</v>
      </c>
      <c r="F684" s="51">
        <f>'3) Input geactiveerde inflatie'!F671</f>
        <v>2043</v>
      </c>
      <c r="G684" s="2"/>
      <c r="H684" s="53"/>
      <c r="I684" s="10">
        <f>IF(AND($F684&gt;I$10,$E684&gt;0),$D684/$E684,IF(I$10=$F684,$D684-SUM($G684:G684),0))</f>
        <v>12955.647073845845</v>
      </c>
      <c r="J684" s="10">
        <f>IF(AND($F684&gt;J$10,$E684&gt;0),$D684/$E684,IF(J$10=$F684,$D684-SUM($G684:I684),0))</f>
        <v>12955.647073845845</v>
      </c>
      <c r="K684" s="10">
        <f>IF(AND($F684&gt;K$10,$E684&gt;0),$D684/$E684,IF(K$10=$F684,$D684-SUM($G684:J684),0))</f>
        <v>12955.647073845845</v>
      </c>
      <c r="L684" s="10">
        <f>IF(AND($F684&gt;L$10,$E684&gt;0),$D684/$E684,IF(L$10=$F684,$D684-SUM($G684:K684),0))</f>
        <v>12955.647073845845</v>
      </c>
      <c r="M684" s="10">
        <f>IF(AND($F684&gt;M$10,$E684&gt;0),$D684/$E684,IF(M$10=$F684,$D684-SUM($G684:L684),0))</f>
        <v>12955.647073845845</v>
      </c>
      <c r="N684" s="2"/>
      <c r="O684" s="10">
        <f>I684*PRODUCT($O$17:O$17)</f>
        <v>13072.247897510457</v>
      </c>
      <c r="P684" s="10">
        <f>J684*PRODUCT($O$17:P$17)</f>
        <v>13189.898128588049</v>
      </c>
      <c r="Q684" s="10">
        <f>K684*PRODUCT($O$17:Q$17)</f>
        <v>13308.607211745339</v>
      </c>
      <c r="R684" s="10">
        <f>L684*PRODUCT($O$17:R$17)</f>
        <v>13428.384676651045</v>
      </c>
      <c r="S684" s="10">
        <f>M684*PRODUCT($O$17:S$17)</f>
        <v>13549.240138740903</v>
      </c>
      <c r="T684" s="2"/>
      <c r="U684" s="10">
        <f t="shared" si="64"/>
        <v>267981.0818989643</v>
      </c>
      <c r="V684" s="10">
        <f t="shared" si="67"/>
        <v>257203.01350746688</v>
      </c>
      <c r="W684" s="10">
        <f t="shared" si="67"/>
        <v>246209.23341728872</v>
      </c>
      <c r="X684" s="10">
        <f t="shared" si="67"/>
        <v>234996.73184139325</v>
      </c>
      <c r="Y684" s="10">
        <f t="shared" si="67"/>
        <v>223562.46228922487</v>
      </c>
    </row>
    <row r="685" spans="1:25" s="5" customFormat="1" x14ac:dyDescent="0.2">
      <c r="A685" s="2"/>
      <c r="B685" s="29">
        <f>'3) Input geactiveerde inflatie'!B672</f>
        <v>660</v>
      </c>
      <c r="C685" s="29">
        <f>'3) Input geactiveerde inflatie'!D672</f>
        <v>3082.8827178630963</v>
      </c>
      <c r="D685" s="10">
        <f t="shared" si="65"/>
        <v>1541.4413589315482</v>
      </c>
      <c r="E685" s="39">
        <f>'3) Input geactiveerde inflatie'!E672</f>
        <v>11.5</v>
      </c>
      <c r="F685" s="51">
        <f>'3) Input geactiveerde inflatie'!F672</f>
        <v>2033</v>
      </c>
      <c r="G685" s="2"/>
      <c r="H685" s="53"/>
      <c r="I685" s="10">
        <f>IF(AND($F685&gt;I$10,$E685&gt;0),$D685/$E685,IF(I$10=$F685,$D685-SUM($G685:G685),0))</f>
        <v>134.03837903752591</v>
      </c>
      <c r="J685" s="10">
        <f>IF(AND($F685&gt;J$10,$E685&gt;0),$D685/$E685,IF(J$10=$F685,$D685-SUM($G685:I685),0))</f>
        <v>134.03837903752591</v>
      </c>
      <c r="K685" s="10">
        <f>IF(AND($F685&gt;K$10,$E685&gt;0),$D685/$E685,IF(K$10=$F685,$D685-SUM($G685:J685),0))</f>
        <v>134.03837903752591</v>
      </c>
      <c r="L685" s="10">
        <f>IF(AND($F685&gt;L$10,$E685&gt;0),$D685/$E685,IF(L$10=$F685,$D685-SUM($G685:K685),0))</f>
        <v>134.03837903752591</v>
      </c>
      <c r="M685" s="10">
        <f>IF(AND($F685&gt;M$10,$E685&gt;0),$D685/$E685,IF(M$10=$F685,$D685-SUM($G685:L685),0))</f>
        <v>134.03837903752591</v>
      </c>
      <c r="N685" s="2"/>
      <c r="O685" s="10">
        <f>I685*PRODUCT($O$17:O$17)</f>
        <v>135.24472444886362</v>
      </c>
      <c r="P685" s="10">
        <f>J685*PRODUCT($O$17:P$17)</f>
        <v>136.46192696890338</v>
      </c>
      <c r="Q685" s="10">
        <f>K685*PRODUCT($O$17:Q$17)</f>
        <v>137.69008431162351</v>
      </c>
      <c r="R685" s="10">
        <f>L685*PRODUCT($O$17:R$17)</f>
        <v>138.92929507042808</v>
      </c>
      <c r="S685" s="10">
        <f>M685*PRODUCT($O$17:S$17)</f>
        <v>140.17965872606194</v>
      </c>
      <c r="T685" s="2"/>
      <c r="U685" s="10">
        <f t="shared" si="64"/>
        <v>1420.0696067130684</v>
      </c>
      <c r="V685" s="10">
        <f t="shared" si="67"/>
        <v>1296.3883062045827</v>
      </c>
      <c r="W685" s="10">
        <f t="shared" si="67"/>
        <v>1170.3657166488003</v>
      </c>
      <c r="X685" s="10">
        <f t="shared" si="67"/>
        <v>1041.9697130282113</v>
      </c>
      <c r="Y685" s="10">
        <f t="shared" si="67"/>
        <v>911.16778171940314</v>
      </c>
    </row>
    <row r="686" spans="1:25" s="5" customFormat="1" x14ac:dyDescent="0.2">
      <c r="A686" s="2"/>
      <c r="B686" s="29">
        <f>'3) Input geactiveerde inflatie'!B673</f>
        <v>661</v>
      </c>
      <c r="C686" s="29">
        <f>'3) Input geactiveerde inflatie'!D673</f>
        <v>5488.8716215866552</v>
      </c>
      <c r="D686" s="10">
        <f t="shared" si="65"/>
        <v>2744.4358107933276</v>
      </c>
      <c r="E686" s="39">
        <f>'3) Input geactiveerde inflatie'!E673</f>
        <v>6.5</v>
      </c>
      <c r="F686" s="51">
        <f>'3) Input geactiveerde inflatie'!F673</f>
        <v>2028</v>
      </c>
      <c r="G686" s="2"/>
      <c r="H686" s="53"/>
      <c r="I686" s="10">
        <f>IF(AND($F686&gt;I$10,$E686&gt;0),$D686/$E686,IF(I$10=$F686,$D686-SUM($G686:G686),0))</f>
        <v>422.22089396820422</v>
      </c>
      <c r="J686" s="10">
        <f>IF(AND($F686&gt;J$10,$E686&gt;0),$D686/$E686,IF(J$10=$F686,$D686-SUM($G686:I686),0))</f>
        <v>422.22089396820422</v>
      </c>
      <c r="K686" s="10">
        <f>IF(AND($F686&gt;K$10,$E686&gt;0),$D686/$E686,IF(K$10=$F686,$D686-SUM($G686:J686),0))</f>
        <v>422.22089396820422</v>
      </c>
      <c r="L686" s="10">
        <f>IF(AND($F686&gt;L$10,$E686&gt;0),$D686/$E686,IF(L$10=$F686,$D686-SUM($G686:K686),0))</f>
        <v>422.22089396820422</v>
      </c>
      <c r="M686" s="10">
        <f>IF(AND($F686&gt;M$10,$E686&gt;0),$D686/$E686,IF(M$10=$F686,$D686-SUM($G686:L686),0))</f>
        <v>422.22089396820422</v>
      </c>
      <c r="N686" s="2"/>
      <c r="O686" s="10">
        <f>I686*PRODUCT($O$17:O$17)</f>
        <v>426.02088201391803</v>
      </c>
      <c r="P686" s="10">
        <f>J686*PRODUCT($O$17:P$17)</f>
        <v>429.85506995204321</v>
      </c>
      <c r="Q686" s="10">
        <f>K686*PRODUCT($O$17:Q$17)</f>
        <v>433.72376558161153</v>
      </c>
      <c r="R686" s="10">
        <f>L686*PRODUCT($O$17:R$17)</f>
        <v>437.62727947184601</v>
      </c>
      <c r="S686" s="10">
        <f>M686*PRODUCT($O$17:S$17)</f>
        <v>441.56592498709256</v>
      </c>
      <c r="T686" s="2"/>
      <c r="U686" s="10">
        <f t="shared" si="64"/>
        <v>2343.1148510765497</v>
      </c>
      <c r="V686" s="10">
        <f t="shared" si="67"/>
        <v>1934.3478147841952</v>
      </c>
      <c r="W686" s="10">
        <f t="shared" si="67"/>
        <v>1518.0331795356412</v>
      </c>
      <c r="X686" s="10">
        <f t="shared" si="67"/>
        <v>1094.0681986796158</v>
      </c>
      <c r="Y686" s="10">
        <f t="shared" si="67"/>
        <v>662.34888748063963</v>
      </c>
    </row>
    <row r="687" spans="1:25" s="5" customFormat="1" x14ac:dyDescent="0.2">
      <c r="A687" s="2"/>
      <c r="B687" s="29">
        <f>'3) Input geactiveerde inflatie'!B674</f>
        <v>662</v>
      </c>
      <c r="C687" s="29">
        <f>'3) Input geactiveerde inflatie'!D674</f>
        <v>670.1918951876296</v>
      </c>
      <c r="D687" s="10">
        <f t="shared" si="65"/>
        <v>335.0959475938148</v>
      </c>
      <c r="E687" s="39">
        <f>'3) Input geactiveerde inflatie'!E674</f>
        <v>0</v>
      </c>
      <c r="F687" s="51">
        <f>'3) Input geactiveerde inflatie'!F674</f>
        <v>2011</v>
      </c>
      <c r="G687" s="2"/>
      <c r="H687" s="53"/>
      <c r="I687" s="10">
        <f>IF(AND($F687&gt;I$10,$E687&gt;0),$D687/$E687,IF(I$10=$F687,$D687-SUM($G687:G687),0))</f>
        <v>0</v>
      </c>
      <c r="J687" s="10">
        <f>IF(AND($F687&gt;J$10,$E687&gt;0),$D687/$E687,IF(J$10=$F687,$D687-SUM($G687:I687),0))</f>
        <v>0</v>
      </c>
      <c r="K687" s="10">
        <f>IF(AND($F687&gt;K$10,$E687&gt;0),$D687/$E687,IF(K$10=$F687,$D687-SUM($G687:J687),0))</f>
        <v>0</v>
      </c>
      <c r="L687" s="10">
        <f>IF(AND($F687&gt;L$10,$E687&gt;0),$D687/$E687,IF(L$10=$F687,$D687-SUM($G687:K687),0))</f>
        <v>0</v>
      </c>
      <c r="M687" s="10">
        <f>IF(AND($F687&gt;M$10,$E687&gt;0),$D687/$E687,IF(M$10=$F687,$D687-SUM($G687:L687),0))</f>
        <v>0</v>
      </c>
      <c r="N687" s="2"/>
      <c r="O687" s="10">
        <f>I687*PRODUCT($O$17:O$17)</f>
        <v>0</v>
      </c>
      <c r="P687" s="10">
        <f>J687*PRODUCT($O$17:P$17)</f>
        <v>0</v>
      </c>
      <c r="Q687" s="10">
        <f>K687*PRODUCT($O$17:Q$17)</f>
        <v>0</v>
      </c>
      <c r="R687" s="10">
        <f>L687*PRODUCT($O$17:R$17)</f>
        <v>0</v>
      </c>
      <c r="S687" s="10">
        <f>M687*PRODUCT($O$17:S$17)</f>
        <v>0</v>
      </c>
      <c r="T687" s="2"/>
      <c r="U687" s="10">
        <f t="shared" si="64"/>
        <v>338.11181112215911</v>
      </c>
      <c r="V687" s="10">
        <f t="shared" si="67"/>
        <v>341.15481742225853</v>
      </c>
      <c r="W687" s="10">
        <f t="shared" si="67"/>
        <v>344.22521077905884</v>
      </c>
      <c r="X687" s="10">
        <f t="shared" si="67"/>
        <v>347.32323767607033</v>
      </c>
      <c r="Y687" s="10">
        <f t="shared" si="67"/>
        <v>350.4491468151549</v>
      </c>
    </row>
    <row r="688" spans="1:25" s="5" customFormat="1" x14ac:dyDescent="0.2">
      <c r="A688" s="2"/>
      <c r="B688" s="29">
        <f>'3) Input geactiveerde inflatie'!B675</f>
        <v>663</v>
      </c>
      <c r="C688" s="29">
        <f>'3) Input geactiveerde inflatie'!D675</f>
        <v>818849.05828387663</v>
      </c>
      <c r="D688" s="10">
        <f t="shared" si="65"/>
        <v>409424.52914193831</v>
      </c>
      <c r="E688" s="39">
        <f>'3) Input geactiveerde inflatie'!E675</f>
        <v>32.5</v>
      </c>
      <c r="F688" s="51">
        <f>'3) Input geactiveerde inflatie'!F675</f>
        <v>2054</v>
      </c>
      <c r="G688" s="2"/>
      <c r="H688" s="53"/>
      <c r="I688" s="10">
        <f>IF(AND($F688&gt;I$10,$E688&gt;0),$D688/$E688,IF(I$10=$F688,$D688-SUM($G688:G688),0))</f>
        <v>12597.677819751949</v>
      </c>
      <c r="J688" s="10">
        <f>IF(AND($F688&gt;J$10,$E688&gt;0),$D688/$E688,IF(J$10=$F688,$D688-SUM($G688:I688),0))</f>
        <v>12597.677819751949</v>
      </c>
      <c r="K688" s="10">
        <f>IF(AND($F688&gt;K$10,$E688&gt;0),$D688/$E688,IF(K$10=$F688,$D688-SUM($G688:J688),0))</f>
        <v>12597.677819751949</v>
      </c>
      <c r="L688" s="10">
        <f>IF(AND($F688&gt;L$10,$E688&gt;0),$D688/$E688,IF(L$10=$F688,$D688-SUM($G688:K688),0))</f>
        <v>12597.677819751949</v>
      </c>
      <c r="M688" s="10">
        <f>IF(AND($F688&gt;M$10,$E688&gt;0),$D688/$E688,IF(M$10=$F688,$D688-SUM($G688:L688),0))</f>
        <v>12597.677819751949</v>
      </c>
      <c r="N688" s="2"/>
      <c r="O688" s="10">
        <f>I688*PRODUCT($O$17:O$17)</f>
        <v>12711.056920129715</v>
      </c>
      <c r="P688" s="10">
        <f>J688*PRODUCT($O$17:P$17)</f>
        <v>12825.456432410881</v>
      </c>
      <c r="Q688" s="10">
        <f>K688*PRODUCT($O$17:Q$17)</f>
        <v>12940.885540302577</v>
      </c>
      <c r="R688" s="10">
        <f>L688*PRODUCT($O$17:R$17)</f>
        <v>13057.353510165298</v>
      </c>
      <c r="S688" s="10">
        <f>M688*PRODUCT($O$17:S$17)</f>
        <v>13174.869691756785</v>
      </c>
      <c r="T688" s="2"/>
      <c r="U688" s="10">
        <f t="shared" si="64"/>
        <v>400398.29298408603</v>
      </c>
      <c r="V688" s="10">
        <f t="shared" si="67"/>
        <v>391176.42118853191</v>
      </c>
      <c r="W688" s="10">
        <f t="shared" si="67"/>
        <v>381756.12343892612</v>
      </c>
      <c r="X688" s="10">
        <f t="shared" si="67"/>
        <v>372134.57503971114</v>
      </c>
      <c r="Y688" s="10">
        <f t="shared" si="67"/>
        <v>362308.91652331169</v>
      </c>
    </row>
    <row r="689" spans="1:25" s="5" customFormat="1" x14ac:dyDescent="0.2">
      <c r="A689" s="2"/>
      <c r="B689" s="29">
        <f>'3) Input geactiveerde inflatie'!B676</f>
        <v>664</v>
      </c>
      <c r="C689" s="29">
        <f>'3) Input geactiveerde inflatie'!D676</f>
        <v>432958.65254147467</v>
      </c>
      <c r="D689" s="10">
        <f t="shared" si="65"/>
        <v>216479.32627073734</v>
      </c>
      <c r="E689" s="39">
        <f>'3) Input geactiveerde inflatie'!E676</f>
        <v>22.5</v>
      </c>
      <c r="F689" s="51">
        <f>'3) Input geactiveerde inflatie'!F676</f>
        <v>2044</v>
      </c>
      <c r="G689" s="2"/>
      <c r="H689" s="53"/>
      <c r="I689" s="10">
        <f>IF(AND($F689&gt;I$10,$E689&gt;0),$D689/$E689,IF(I$10=$F689,$D689-SUM($G689:G689),0))</f>
        <v>9621.3033898105477</v>
      </c>
      <c r="J689" s="10">
        <f>IF(AND($F689&gt;J$10,$E689&gt;0),$D689/$E689,IF(J$10=$F689,$D689-SUM($G689:I689),0))</f>
        <v>9621.3033898105477</v>
      </c>
      <c r="K689" s="10">
        <f>IF(AND($F689&gt;K$10,$E689&gt;0),$D689/$E689,IF(K$10=$F689,$D689-SUM($G689:J689),0))</f>
        <v>9621.3033898105477</v>
      </c>
      <c r="L689" s="10">
        <f>IF(AND($F689&gt;L$10,$E689&gt;0),$D689/$E689,IF(L$10=$F689,$D689-SUM($G689:K689),0))</f>
        <v>9621.3033898105477</v>
      </c>
      <c r="M689" s="10">
        <f>IF(AND($F689&gt;M$10,$E689&gt;0),$D689/$E689,IF(M$10=$F689,$D689-SUM($G689:L689),0))</f>
        <v>9621.3033898105477</v>
      </c>
      <c r="N689" s="2"/>
      <c r="O689" s="10">
        <f>I689*PRODUCT($O$17:O$17)</f>
        <v>9707.8951203188408</v>
      </c>
      <c r="P689" s="10">
        <f>J689*PRODUCT($O$17:P$17)</f>
        <v>9795.2661764017103</v>
      </c>
      <c r="Q689" s="10">
        <f>K689*PRODUCT($O$17:Q$17)</f>
        <v>9883.423571989324</v>
      </c>
      <c r="R689" s="10">
        <f>L689*PRODUCT($O$17:R$17)</f>
        <v>9972.374384137227</v>
      </c>
      <c r="S689" s="10">
        <f>M689*PRODUCT($O$17:S$17)</f>
        <v>10062.125753594461</v>
      </c>
      <c r="T689" s="2"/>
      <c r="U689" s="10">
        <f t="shared" si="64"/>
        <v>208719.74508685511</v>
      </c>
      <c r="V689" s="10">
        <f t="shared" si="67"/>
        <v>200802.95661623508</v>
      </c>
      <c r="W689" s="10">
        <f t="shared" si="67"/>
        <v>192726.75965379187</v>
      </c>
      <c r="X689" s="10">
        <f t="shared" si="67"/>
        <v>184488.92610653877</v>
      </c>
      <c r="Y689" s="10">
        <f t="shared" si="67"/>
        <v>176087.20068790315</v>
      </c>
    </row>
    <row r="690" spans="1:25" s="5" customFormat="1" x14ac:dyDescent="0.2">
      <c r="A690" s="2"/>
      <c r="B690" s="29">
        <f>'3) Input geactiveerde inflatie'!B677</f>
        <v>665</v>
      </c>
      <c r="C690" s="29">
        <f>'3) Input geactiveerde inflatie'!D677</f>
        <v>50503.510999005346</v>
      </c>
      <c r="D690" s="10">
        <f t="shared" si="65"/>
        <v>25251.755499502673</v>
      </c>
      <c r="E690" s="39">
        <f>'3) Input geactiveerde inflatie'!E677</f>
        <v>12.5</v>
      </c>
      <c r="F690" s="51">
        <f>'3) Input geactiveerde inflatie'!F677</f>
        <v>2034</v>
      </c>
      <c r="G690" s="2"/>
      <c r="H690" s="53"/>
      <c r="I690" s="10">
        <f>IF(AND($F690&gt;I$10,$E690&gt;0),$D690/$E690,IF(I$10=$F690,$D690-SUM($G690:G690),0))</f>
        <v>2020.1404399602138</v>
      </c>
      <c r="J690" s="10">
        <f>IF(AND($F690&gt;J$10,$E690&gt;0),$D690/$E690,IF(J$10=$F690,$D690-SUM($G690:I690),0))</f>
        <v>2020.1404399602138</v>
      </c>
      <c r="K690" s="10">
        <f>IF(AND($F690&gt;K$10,$E690&gt;0),$D690/$E690,IF(K$10=$F690,$D690-SUM($G690:J690),0))</f>
        <v>2020.1404399602138</v>
      </c>
      <c r="L690" s="10">
        <f>IF(AND($F690&gt;L$10,$E690&gt;0),$D690/$E690,IF(L$10=$F690,$D690-SUM($G690:K690),0))</f>
        <v>2020.1404399602138</v>
      </c>
      <c r="M690" s="10">
        <f>IF(AND($F690&gt;M$10,$E690&gt;0),$D690/$E690,IF(M$10=$F690,$D690-SUM($G690:L690),0))</f>
        <v>2020.1404399602138</v>
      </c>
      <c r="N690" s="2"/>
      <c r="O690" s="10">
        <f>I690*PRODUCT($O$17:O$17)</f>
        <v>2038.3217039198555</v>
      </c>
      <c r="P690" s="10">
        <f>J690*PRODUCT($O$17:P$17)</f>
        <v>2056.6665992551339</v>
      </c>
      <c r="Q690" s="10">
        <f>K690*PRODUCT($O$17:Q$17)</f>
        <v>2075.1765986484297</v>
      </c>
      <c r="R690" s="10">
        <f>L690*PRODUCT($O$17:R$17)</f>
        <v>2093.8531880362652</v>
      </c>
      <c r="S690" s="10">
        <f>M690*PRODUCT($O$17:S$17)</f>
        <v>2112.6978667285916</v>
      </c>
      <c r="T690" s="2"/>
      <c r="U690" s="10">
        <f t="shared" si="64"/>
        <v>23440.699595078338</v>
      </c>
      <c r="V690" s="10">
        <f t="shared" si="67"/>
        <v>21594.999292178905</v>
      </c>
      <c r="W690" s="10">
        <f t="shared" si="67"/>
        <v>19714.177687160081</v>
      </c>
      <c r="X690" s="10">
        <f t="shared" si="67"/>
        <v>17797.752098308254</v>
      </c>
      <c r="Y690" s="10">
        <f t="shared" si="67"/>
        <v>15845.234000464436</v>
      </c>
    </row>
    <row r="691" spans="1:25" s="5" customFormat="1" x14ac:dyDescent="0.2">
      <c r="A691" s="2"/>
      <c r="B691" s="29">
        <f>'3) Input geactiveerde inflatie'!B678</f>
        <v>666</v>
      </c>
      <c r="C691" s="29">
        <f>'3) Input geactiveerde inflatie'!D678</f>
        <v>-15966.287639685601</v>
      </c>
      <c r="D691" s="10">
        <f t="shared" si="65"/>
        <v>-7983.1438198428004</v>
      </c>
      <c r="E691" s="39">
        <f>'3) Input geactiveerde inflatie'!E678</f>
        <v>7.5</v>
      </c>
      <c r="F691" s="51">
        <f>'3) Input geactiveerde inflatie'!F678</f>
        <v>2029</v>
      </c>
      <c r="G691" s="2"/>
      <c r="H691" s="53"/>
      <c r="I691" s="10">
        <f>IF(AND($F691&gt;I$10,$E691&gt;0),$D691/$E691,IF(I$10=$F691,$D691-SUM($G691:G691),0))</f>
        <v>-1064.4191759790401</v>
      </c>
      <c r="J691" s="10">
        <f>IF(AND($F691&gt;J$10,$E691&gt;0),$D691/$E691,IF(J$10=$F691,$D691-SUM($G691:I691),0))</f>
        <v>-1064.4191759790401</v>
      </c>
      <c r="K691" s="10">
        <f>IF(AND($F691&gt;K$10,$E691&gt;0),$D691/$E691,IF(K$10=$F691,$D691-SUM($G691:J691),0))</f>
        <v>-1064.4191759790401</v>
      </c>
      <c r="L691" s="10">
        <f>IF(AND($F691&gt;L$10,$E691&gt;0),$D691/$E691,IF(L$10=$F691,$D691-SUM($G691:K691),0))</f>
        <v>-1064.4191759790401</v>
      </c>
      <c r="M691" s="10">
        <f>IF(AND($F691&gt;M$10,$E691&gt;0),$D691/$E691,IF(M$10=$F691,$D691-SUM($G691:L691),0))</f>
        <v>-1064.4191759790401</v>
      </c>
      <c r="N691" s="2"/>
      <c r="O691" s="10">
        <f>I691*PRODUCT($O$17:O$17)</f>
        <v>-1073.9989485628514</v>
      </c>
      <c r="P691" s="10">
        <f>J691*PRODUCT($O$17:P$17)</f>
        <v>-1083.6649390999169</v>
      </c>
      <c r="Q691" s="10">
        <f>K691*PRODUCT($O$17:Q$17)</f>
        <v>-1093.4179235518159</v>
      </c>
      <c r="R691" s="10">
        <f>L691*PRODUCT($O$17:R$17)</f>
        <v>-1103.2586848637823</v>
      </c>
      <c r="S691" s="10">
        <f>M691*PRODUCT($O$17:S$17)</f>
        <v>-1113.1880130275561</v>
      </c>
      <c r="T691" s="2"/>
      <c r="U691" s="10">
        <f t="shared" si="64"/>
        <v>-6980.9931656585341</v>
      </c>
      <c r="V691" s="10">
        <f t="shared" si="67"/>
        <v>-5960.1571650495425</v>
      </c>
      <c r="W691" s="10">
        <f t="shared" si="67"/>
        <v>-4920.3806559831719</v>
      </c>
      <c r="X691" s="10">
        <f t="shared" si="67"/>
        <v>-3861.405397023238</v>
      </c>
      <c r="Y691" s="10">
        <f t="shared" si="67"/>
        <v>-2782.9700325688909</v>
      </c>
    </row>
    <row r="692" spans="1:25" s="5" customFormat="1" x14ac:dyDescent="0.2">
      <c r="A692" s="2"/>
      <c r="B692" s="29">
        <f>'3) Input geactiveerde inflatie'!B679</f>
        <v>667</v>
      </c>
      <c r="C692" s="29">
        <f>'3) Input geactiveerde inflatie'!D679</f>
        <v>861675.34562873933</v>
      </c>
      <c r="D692" s="10">
        <f t="shared" si="65"/>
        <v>430837.67281436967</v>
      </c>
      <c r="E692" s="39">
        <f>'3) Input geactiveerde inflatie'!E679</f>
        <v>33.5</v>
      </c>
      <c r="F692" s="51">
        <f>'3) Input geactiveerde inflatie'!F679</f>
        <v>2055</v>
      </c>
      <c r="G692" s="2"/>
      <c r="H692" s="53"/>
      <c r="I692" s="10">
        <f>IF(AND($F692&gt;I$10,$E692&gt;0),$D692/$E692,IF(I$10=$F692,$D692-SUM($G692:G692),0))</f>
        <v>12860.826054160289</v>
      </c>
      <c r="J692" s="10">
        <f>IF(AND($F692&gt;J$10,$E692&gt;0),$D692/$E692,IF(J$10=$F692,$D692-SUM($G692:I692),0))</f>
        <v>12860.826054160289</v>
      </c>
      <c r="K692" s="10">
        <f>IF(AND($F692&gt;K$10,$E692&gt;0),$D692/$E692,IF(K$10=$F692,$D692-SUM($G692:J692),0))</f>
        <v>12860.826054160289</v>
      </c>
      <c r="L692" s="10">
        <f>IF(AND($F692&gt;L$10,$E692&gt;0),$D692/$E692,IF(L$10=$F692,$D692-SUM($G692:K692),0))</f>
        <v>12860.826054160289</v>
      </c>
      <c r="M692" s="10">
        <f>IF(AND($F692&gt;M$10,$E692&gt;0),$D692/$E692,IF(M$10=$F692,$D692-SUM($G692:L692),0))</f>
        <v>12860.826054160289</v>
      </c>
      <c r="N692" s="2"/>
      <c r="O692" s="10">
        <f>I692*PRODUCT($O$17:O$17)</f>
        <v>12976.573488647729</v>
      </c>
      <c r="P692" s="10">
        <f>J692*PRODUCT($O$17:P$17)</f>
        <v>13093.362650045558</v>
      </c>
      <c r="Q692" s="10">
        <f>K692*PRODUCT($O$17:Q$17)</f>
        <v>13211.202913895966</v>
      </c>
      <c r="R692" s="10">
        <f>L692*PRODUCT($O$17:R$17)</f>
        <v>13330.103740121027</v>
      </c>
      <c r="S692" s="10">
        <f>M692*PRODUCT($O$17:S$17)</f>
        <v>13450.074673782115</v>
      </c>
      <c r="T692" s="2"/>
      <c r="U692" s="10">
        <f t="shared" si="64"/>
        <v>421738.63838105125</v>
      </c>
      <c r="V692" s="10">
        <f t="shared" si="67"/>
        <v>412440.92347643513</v>
      </c>
      <c r="W692" s="10">
        <f t="shared" si="67"/>
        <v>402941.68887382705</v>
      </c>
      <c r="X692" s="10">
        <f t="shared" si="67"/>
        <v>393238.06033357047</v>
      </c>
      <c r="Y692" s="10">
        <f t="shared" si="67"/>
        <v>383327.12820279045</v>
      </c>
    </row>
    <row r="693" spans="1:25" s="5" customFormat="1" x14ac:dyDescent="0.2">
      <c r="A693" s="2"/>
      <c r="B693" s="29">
        <f>'3) Input geactiveerde inflatie'!B680</f>
        <v>668</v>
      </c>
      <c r="C693" s="29">
        <f>'3) Input geactiveerde inflatie'!D680</f>
        <v>51620.785310083302</v>
      </c>
      <c r="D693" s="10">
        <f t="shared" si="65"/>
        <v>25810.392655041651</v>
      </c>
      <c r="E693" s="39">
        <f>'3) Input geactiveerde inflatie'!E680</f>
        <v>23.5</v>
      </c>
      <c r="F693" s="51">
        <f>'3) Input geactiveerde inflatie'!F680</f>
        <v>2045</v>
      </c>
      <c r="G693" s="2"/>
      <c r="H693" s="53"/>
      <c r="I693" s="10">
        <f>IF(AND($F693&gt;I$10,$E693&gt;0),$D693/$E693,IF(I$10=$F693,$D693-SUM($G693:G693),0))</f>
        <v>1098.3145810656022</v>
      </c>
      <c r="J693" s="10">
        <f>IF(AND($F693&gt;J$10,$E693&gt;0),$D693/$E693,IF(J$10=$F693,$D693-SUM($G693:I693),0))</f>
        <v>1098.3145810656022</v>
      </c>
      <c r="K693" s="10">
        <f>IF(AND($F693&gt;K$10,$E693&gt;0),$D693/$E693,IF(K$10=$F693,$D693-SUM($G693:J693),0))</f>
        <v>1098.3145810656022</v>
      </c>
      <c r="L693" s="10">
        <f>IF(AND($F693&gt;L$10,$E693&gt;0),$D693/$E693,IF(L$10=$F693,$D693-SUM($G693:K693),0))</f>
        <v>1098.3145810656022</v>
      </c>
      <c r="M693" s="10">
        <f>IF(AND($F693&gt;M$10,$E693&gt;0),$D693/$E693,IF(M$10=$F693,$D693-SUM($G693:L693),0))</f>
        <v>1098.3145810656022</v>
      </c>
      <c r="N693" s="2"/>
      <c r="O693" s="10">
        <f>I693*PRODUCT($O$17:O$17)</f>
        <v>1108.1994122951926</v>
      </c>
      <c r="P693" s="10">
        <f>J693*PRODUCT($O$17:P$17)</f>
        <v>1118.173207005849</v>
      </c>
      <c r="Q693" s="10">
        <f>K693*PRODUCT($O$17:Q$17)</f>
        <v>1128.2367658689016</v>
      </c>
      <c r="R693" s="10">
        <f>L693*PRODUCT($O$17:R$17)</f>
        <v>1138.3908967617215</v>
      </c>
      <c r="S693" s="10">
        <f>M693*PRODUCT($O$17:S$17)</f>
        <v>1148.636414832577</v>
      </c>
      <c r="T693" s="2"/>
      <c r="U693" s="10">
        <f t="shared" si="64"/>
        <v>24934.486776641832</v>
      </c>
      <c r="V693" s="10">
        <f t="shared" si="67"/>
        <v>24040.723950625757</v>
      </c>
      <c r="W693" s="10">
        <f t="shared" si="67"/>
        <v>23128.853700312487</v>
      </c>
      <c r="X693" s="10">
        <f t="shared" si="67"/>
        <v>22198.622486853576</v>
      </c>
      <c r="Y693" s="10">
        <f t="shared" si="67"/>
        <v>21249.773674402677</v>
      </c>
    </row>
    <row r="694" spans="1:25" s="5" customFormat="1" x14ac:dyDescent="0.2">
      <c r="A694" s="2"/>
      <c r="B694" s="29">
        <f>'3) Input geactiveerde inflatie'!B681</f>
        <v>669</v>
      </c>
      <c r="C694" s="29">
        <f>'3) Input geactiveerde inflatie'!D681</f>
        <v>31027.907714500034</v>
      </c>
      <c r="D694" s="10">
        <f t="shared" si="65"/>
        <v>15513.953857250017</v>
      </c>
      <c r="E694" s="39">
        <f>'3) Input geactiveerde inflatie'!E681</f>
        <v>13.5</v>
      </c>
      <c r="F694" s="51">
        <f>'3) Input geactiveerde inflatie'!F681</f>
        <v>2035</v>
      </c>
      <c r="G694" s="2"/>
      <c r="H694" s="53"/>
      <c r="I694" s="10">
        <f>IF(AND($F694&gt;I$10,$E694&gt;0),$D694/$E694,IF(I$10=$F694,$D694-SUM($G694:G694),0))</f>
        <v>1149.181767203705</v>
      </c>
      <c r="J694" s="10">
        <f>IF(AND($F694&gt;J$10,$E694&gt;0),$D694/$E694,IF(J$10=$F694,$D694-SUM($G694:I694),0))</f>
        <v>1149.181767203705</v>
      </c>
      <c r="K694" s="10">
        <f>IF(AND($F694&gt;K$10,$E694&gt;0),$D694/$E694,IF(K$10=$F694,$D694-SUM($G694:J694),0))</f>
        <v>1149.181767203705</v>
      </c>
      <c r="L694" s="10">
        <f>IF(AND($F694&gt;L$10,$E694&gt;0),$D694/$E694,IF(L$10=$F694,$D694-SUM($G694:K694),0))</f>
        <v>1149.181767203705</v>
      </c>
      <c r="M694" s="10">
        <f>IF(AND($F694&gt;M$10,$E694&gt;0),$D694/$E694,IF(M$10=$F694,$D694-SUM($G694:L694),0))</f>
        <v>1149.181767203705</v>
      </c>
      <c r="N694" s="2"/>
      <c r="O694" s="10">
        <f>I694*PRODUCT($O$17:O$17)</f>
        <v>1159.5244031085383</v>
      </c>
      <c r="P694" s="10">
        <f>J694*PRODUCT($O$17:P$17)</f>
        <v>1169.9601227365149</v>
      </c>
      <c r="Q694" s="10">
        <f>K694*PRODUCT($O$17:Q$17)</f>
        <v>1180.4897638411435</v>
      </c>
      <c r="R694" s="10">
        <f>L694*PRODUCT($O$17:R$17)</f>
        <v>1191.1141717157136</v>
      </c>
      <c r="S694" s="10">
        <f>M694*PRODUCT($O$17:S$17)</f>
        <v>1201.8341992611549</v>
      </c>
      <c r="T694" s="2"/>
      <c r="U694" s="10">
        <f t="shared" si="64"/>
        <v>14494.055038856726</v>
      </c>
      <c r="V694" s="10">
        <f t="shared" si="67"/>
        <v>13454.541411469922</v>
      </c>
      <c r="W694" s="10">
        <f t="shared" si="67"/>
        <v>12395.142520332005</v>
      </c>
      <c r="X694" s="10">
        <f t="shared" si="67"/>
        <v>11315.584631299278</v>
      </c>
      <c r="Y694" s="10">
        <f t="shared" si="67"/>
        <v>10215.590693719816</v>
      </c>
    </row>
    <row r="695" spans="1:25" s="5" customFormat="1" x14ac:dyDescent="0.2">
      <c r="A695" s="2"/>
      <c r="B695" s="29">
        <f>'3) Input geactiveerde inflatie'!B682</f>
        <v>670</v>
      </c>
      <c r="C695" s="29">
        <f>'3) Input geactiveerde inflatie'!D682</f>
        <v>4788.4203678547383</v>
      </c>
      <c r="D695" s="10">
        <f t="shared" si="65"/>
        <v>2394.2101839273691</v>
      </c>
      <c r="E695" s="39">
        <f>'3) Input geactiveerde inflatie'!E682</f>
        <v>8.5</v>
      </c>
      <c r="F695" s="51">
        <f>'3) Input geactiveerde inflatie'!F682</f>
        <v>2030</v>
      </c>
      <c r="G695" s="2"/>
      <c r="H695" s="53"/>
      <c r="I695" s="10">
        <f>IF(AND($F695&gt;I$10,$E695&gt;0),$D695/$E695,IF(I$10=$F695,$D695-SUM($G695:G695),0))</f>
        <v>281.67178634439637</v>
      </c>
      <c r="J695" s="10">
        <f>IF(AND($F695&gt;J$10,$E695&gt;0),$D695/$E695,IF(J$10=$F695,$D695-SUM($G695:I695),0))</f>
        <v>281.67178634439637</v>
      </c>
      <c r="K695" s="10">
        <f>IF(AND($F695&gt;K$10,$E695&gt;0),$D695/$E695,IF(K$10=$F695,$D695-SUM($G695:J695),0))</f>
        <v>281.67178634439637</v>
      </c>
      <c r="L695" s="10">
        <f>IF(AND($F695&gt;L$10,$E695&gt;0),$D695/$E695,IF(L$10=$F695,$D695-SUM($G695:K695),0))</f>
        <v>281.67178634439637</v>
      </c>
      <c r="M695" s="10">
        <f>IF(AND($F695&gt;M$10,$E695&gt;0),$D695/$E695,IF(M$10=$F695,$D695-SUM($G695:L695),0))</f>
        <v>281.67178634439637</v>
      </c>
      <c r="N695" s="2"/>
      <c r="O695" s="10">
        <f>I695*PRODUCT($O$17:O$17)</f>
        <v>284.2068324214959</v>
      </c>
      <c r="P695" s="10">
        <f>J695*PRODUCT($O$17:P$17)</f>
        <v>286.76469391328936</v>
      </c>
      <c r="Q695" s="10">
        <f>K695*PRODUCT($O$17:Q$17)</f>
        <v>289.34557615850889</v>
      </c>
      <c r="R695" s="10">
        <f>L695*PRODUCT($O$17:R$17)</f>
        <v>291.94968634393541</v>
      </c>
      <c r="S695" s="10">
        <f>M695*PRODUCT($O$17:S$17)</f>
        <v>294.57723352103085</v>
      </c>
      <c r="T695" s="2"/>
      <c r="U695" s="10">
        <f t="shared" si="64"/>
        <v>2131.5512431612192</v>
      </c>
      <c r="V695" s="10">
        <f t="shared" si="67"/>
        <v>1863.9705104363804</v>
      </c>
      <c r="W695" s="10">
        <f t="shared" si="67"/>
        <v>1591.4006688717986</v>
      </c>
      <c r="X695" s="10">
        <f t="shared" si="67"/>
        <v>1313.7735885477093</v>
      </c>
      <c r="Y695" s="10">
        <f t="shared" si="67"/>
        <v>1031.0203173236077</v>
      </c>
    </row>
    <row r="696" spans="1:25" s="5" customFormat="1" x14ac:dyDescent="0.2">
      <c r="A696" s="2"/>
      <c r="B696" s="29">
        <f>'3) Input geactiveerde inflatie'!B683</f>
        <v>671</v>
      </c>
      <c r="C696" s="29">
        <f>'3) Input geactiveerde inflatie'!D683</f>
        <v>515026.69407098275</v>
      </c>
      <c r="D696" s="10">
        <f t="shared" si="65"/>
        <v>257513.34703549137</v>
      </c>
      <c r="E696" s="39">
        <f>'3) Input geactiveerde inflatie'!E683</f>
        <v>34.5</v>
      </c>
      <c r="F696" s="51">
        <f>'3) Input geactiveerde inflatie'!F683</f>
        <v>2056</v>
      </c>
      <c r="G696" s="2"/>
      <c r="H696" s="53"/>
      <c r="I696" s="10">
        <f>IF(AND($F696&gt;I$10,$E696&gt;0),$D696/$E696,IF(I$10=$F696,$D696-SUM($G696:G696),0))</f>
        <v>7464.1549865359821</v>
      </c>
      <c r="J696" s="10">
        <f>IF(AND($F696&gt;J$10,$E696&gt;0),$D696/$E696,IF(J$10=$F696,$D696-SUM($G696:I696),0))</f>
        <v>7464.1549865359821</v>
      </c>
      <c r="K696" s="10">
        <f>IF(AND($F696&gt;K$10,$E696&gt;0),$D696/$E696,IF(K$10=$F696,$D696-SUM($G696:J696),0))</f>
        <v>7464.1549865359821</v>
      </c>
      <c r="L696" s="10">
        <f>IF(AND($F696&gt;L$10,$E696&gt;0),$D696/$E696,IF(L$10=$F696,$D696-SUM($G696:K696),0))</f>
        <v>7464.1549865359821</v>
      </c>
      <c r="M696" s="10">
        <f>IF(AND($F696&gt;M$10,$E696&gt;0),$D696/$E696,IF(M$10=$F696,$D696-SUM($G696:L696),0))</f>
        <v>7464.1549865359821</v>
      </c>
      <c r="N696" s="2"/>
      <c r="O696" s="10">
        <f>I696*PRODUCT($O$17:O$17)</f>
        <v>7531.3323814148052</v>
      </c>
      <c r="P696" s="10">
        <f>J696*PRODUCT($O$17:P$17)</f>
        <v>7599.1143728475372</v>
      </c>
      <c r="Q696" s="10">
        <f>K696*PRODUCT($O$17:Q$17)</f>
        <v>7667.5064022031638</v>
      </c>
      <c r="R696" s="10">
        <f>L696*PRODUCT($O$17:R$17)</f>
        <v>7736.5139598229916</v>
      </c>
      <c r="S696" s="10">
        <f>M696*PRODUCT($O$17:S$17)</f>
        <v>7806.1425854613981</v>
      </c>
      <c r="T696" s="2"/>
      <c r="U696" s="10">
        <f t="shared" si="64"/>
        <v>252299.63477739596</v>
      </c>
      <c r="V696" s="10">
        <f t="shared" si="67"/>
        <v>246971.21711754496</v>
      </c>
      <c r="W696" s="10">
        <f t="shared" si="67"/>
        <v>241526.45166939966</v>
      </c>
      <c r="X696" s="10">
        <f t="shared" si="67"/>
        <v>235963.67577460123</v>
      </c>
      <c r="Y696" s="10">
        <f t="shared" si="67"/>
        <v>230281.20627111121</v>
      </c>
    </row>
    <row r="697" spans="1:25" s="5" customFormat="1" x14ac:dyDescent="0.2">
      <c r="A697" s="2"/>
      <c r="B697" s="29">
        <f>'3) Input geactiveerde inflatie'!B684</f>
        <v>672</v>
      </c>
      <c r="C697" s="29">
        <f>'3) Input geactiveerde inflatie'!D684</f>
        <v>602918.64971000096</v>
      </c>
      <c r="D697" s="10">
        <f t="shared" si="65"/>
        <v>301459.32485500048</v>
      </c>
      <c r="E697" s="39">
        <f>'3) Input geactiveerde inflatie'!E684</f>
        <v>24.5</v>
      </c>
      <c r="F697" s="51">
        <f>'3) Input geactiveerde inflatie'!F684</f>
        <v>2046</v>
      </c>
      <c r="G697" s="2"/>
      <c r="H697" s="53"/>
      <c r="I697" s="10">
        <f>IF(AND($F697&gt;I$10,$E697&gt;0),$D697/$E697,IF(I$10=$F697,$D697-SUM($G697:G697),0))</f>
        <v>12304.462238979611</v>
      </c>
      <c r="J697" s="10">
        <f>IF(AND($F697&gt;J$10,$E697&gt;0),$D697/$E697,IF(J$10=$F697,$D697-SUM($G697:I697),0))</f>
        <v>12304.462238979611</v>
      </c>
      <c r="K697" s="10">
        <f>IF(AND($F697&gt;K$10,$E697&gt;0),$D697/$E697,IF(K$10=$F697,$D697-SUM($G697:J697),0))</f>
        <v>12304.462238979611</v>
      </c>
      <c r="L697" s="10">
        <f>IF(AND($F697&gt;L$10,$E697&gt;0),$D697/$E697,IF(L$10=$F697,$D697-SUM($G697:K697),0))</f>
        <v>12304.462238979611</v>
      </c>
      <c r="M697" s="10">
        <f>IF(AND($F697&gt;M$10,$E697&gt;0),$D697/$E697,IF(M$10=$F697,$D697-SUM($G697:L697),0))</f>
        <v>12304.462238979611</v>
      </c>
      <c r="N697" s="2"/>
      <c r="O697" s="10">
        <f>I697*PRODUCT($O$17:O$17)</f>
        <v>12415.202399130427</v>
      </c>
      <c r="P697" s="10">
        <f>J697*PRODUCT($O$17:P$17)</f>
        <v>12526.939220722599</v>
      </c>
      <c r="Q697" s="10">
        <f>K697*PRODUCT($O$17:Q$17)</f>
        <v>12639.681673709099</v>
      </c>
      <c r="R697" s="10">
        <f>L697*PRODUCT($O$17:R$17)</f>
        <v>12753.43880877248</v>
      </c>
      <c r="S697" s="10">
        <f>M697*PRODUCT($O$17:S$17)</f>
        <v>12868.219758051431</v>
      </c>
      <c r="T697" s="2"/>
      <c r="U697" s="10">
        <f t="shared" si="64"/>
        <v>291757.25637956499</v>
      </c>
      <c r="V697" s="10">
        <f t="shared" si="67"/>
        <v>281856.13246625848</v>
      </c>
      <c r="W697" s="10">
        <f t="shared" si="67"/>
        <v>271753.15598474571</v>
      </c>
      <c r="X697" s="10">
        <f t="shared" si="67"/>
        <v>261445.4955798359</v>
      </c>
      <c r="Y697" s="10">
        <f t="shared" si="67"/>
        <v>250930.28528200297</v>
      </c>
    </row>
    <row r="698" spans="1:25" s="5" customFormat="1" x14ac:dyDescent="0.2">
      <c r="A698" s="2"/>
      <c r="B698" s="29">
        <f>'3) Input geactiveerde inflatie'!B685</f>
        <v>673</v>
      </c>
      <c r="C698" s="29">
        <f>'3) Input geactiveerde inflatie'!D685</f>
        <v>175872.51736730477</v>
      </c>
      <c r="D698" s="10">
        <f t="shared" si="65"/>
        <v>87936.258683652384</v>
      </c>
      <c r="E698" s="39">
        <f>'3) Input geactiveerde inflatie'!E685</f>
        <v>14.5</v>
      </c>
      <c r="F698" s="51">
        <f>'3) Input geactiveerde inflatie'!F685</f>
        <v>2036</v>
      </c>
      <c r="G698" s="2"/>
      <c r="H698" s="53"/>
      <c r="I698" s="10">
        <f>IF(AND($F698&gt;I$10,$E698&gt;0),$D698/$E698,IF(I$10=$F698,$D698-SUM($G698:G698),0))</f>
        <v>6064.5695643898198</v>
      </c>
      <c r="J698" s="10">
        <f>IF(AND($F698&gt;J$10,$E698&gt;0),$D698/$E698,IF(J$10=$F698,$D698-SUM($G698:I698),0))</f>
        <v>6064.5695643898198</v>
      </c>
      <c r="K698" s="10">
        <f>IF(AND($F698&gt;K$10,$E698&gt;0),$D698/$E698,IF(K$10=$F698,$D698-SUM($G698:J698),0))</f>
        <v>6064.5695643898198</v>
      </c>
      <c r="L698" s="10">
        <f>IF(AND($F698&gt;L$10,$E698&gt;0),$D698/$E698,IF(L$10=$F698,$D698-SUM($G698:K698),0))</f>
        <v>6064.5695643898198</v>
      </c>
      <c r="M698" s="10">
        <f>IF(AND($F698&gt;M$10,$E698&gt;0),$D698/$E698,IF(M$10=$F698,$D698-SUM($G698:L698),0))</f>
        <v>6064.5695643898198</v>
      </c>
      <c r="N698" s="2"/>
      <c r="O698" s="10">
        <f>I698*PRODUCT($O$17:O$17)</f>
        <v>6119.1506904693279</v>
      </c>
      <c r="P698" s="10">
        <f>J698*PRODUCT($O$17:P$17)</f>
        <v>6174.2230466835508</v>
      </c>
      <c r="Q698" s="10">
        <f>K698*PRODUCT($O$17:Q$17)</f>
        <v>6229.7910541037018</v>
      </c>
      <c r="R698" s="10">
        <f>L698*PRODUCT($O$17:R$17)</f>
        <v>6285.8591735906339</v>
      </c>
      <c r="S698" s="10">
        <f>M698*PRODUCT($O$17:S$17)</f>
        <v>6342.4319061529495</v>
      </c>
      <c r="T698" s="2"/>
      <c r="U698" s="10">
        <f t="shared" si="64"/>
        <v>82608.53432133593</v>
      </c>
      <c r="V698" s="10">
        <f t="shared" si="67"/>
        <v>77177.788083544394</v>
      </c>
      <c r="W698" s="10">
        <f t="shared" si="67"/>
        <v>71642.597122192587</v>
      </c>
      <c r="X698" s="10">
        <f t="shared" si="67"/>
        <v>66001.521322701679</v>
      </c>
      <c r="Y698" s="10">
        <f t="shared" si="67"/>
        <v>60253.10310845304</v>
      </c>
    </row>
    <row r="699" spans="1:25" s="5" customFormat="1" x14ac:dyDescent="0.2">
      <c r="A699" s="2"/>
      <c r="B699" s="29">
        <f>'3) Input geactiveerde inflatie'!B686</f>
        <v>674</v>
      </c>
      <c r="C699" s="29">
        <f>'3) Input geactiveerde inflatie'!D686</f>
        <v>28374.069408767478</v>
      </c>
      <c r="D699" s="10">
        <f t="shared" si="65"/>
        <v>14187.034704383739</v>
      </c>
      <c r="E699" s="39">
        <f>'3) Input geactiveerde inflatie'!E686</f>
        <v>9.5</v>
      </c>
      <c r="F699" s="51">
        <f>'3) Input geactiveerde inflatie'!F686</f>
        <v>2031</v>
      </c>
      <c r="G699" s="2"/>
      <c r="H699" s="53"/>
      <c r="I699" s="10">
        <f>IF(AND($F699&gt;I$10,$E699&gt;0),$D699/$E699,IF(I$10=$F699,$D699-SUM($G699:G699),0))</f>
        <v>1493.3720741456568</v>
      </c>
      <c r="J699" s="10">
        <f>IF(AND($F699&gt;J$10,$E699&gt;0),$D699/$E699,IF(J$10=$F699,$D699-SUM($G699:I699),0))</f>
        <v>1493.3720741456568</v>
      </c>
      <c r="K699" s="10">
        <f>IF(AND($F699&gt;K$10,$E699&gt;0),$D699/$E699,IF(K$10=$F699,$D699-SUM($G699:J699),0))</f>
        <v>1493.3720741456568</v>
      </c>
      <c r="L699" s="10">
        <f>IF(AND($F699&gt;L$10,$E699&gt;0),$D699/$E699,IF(L$10=$F699,$D699-SUM($G699:K699),0))</f>
        <v>1493.3720741456568</v>
      </c>
      <c r="M699" s="10">
        <f>IF(AND($F699&gt;M$10,$E699&gt;0),$D699/$E699,IF(M$10=$F699,$D699-SUM($G699:L699),0))</f>
        <v>1493.3720741456568</v>
      </c>
      <c r="N699" s="2"/>
      <c r="O699" s="10">
        <f>I699*PRODUCT($O$17:O$17)</f>
        <v>1506.8124228129675</v>
      </c>
      <c r="P699" s="10">
        <f>J699*PRODUCT($O$17:P$17)</f>
        <v>1520.3737346182841</v>
      </c>
      <c r="Q699" s="10">
        <f>K699*PRODUCT($O$17:Q$17)</f>
        <v>1534.0570982298484</v>
      </c>
      <c r="R699" s="10">
        <f>L699*PRODUCT($O$17:R$17)</f>
        <v>1547.8636121139168</v>
      </c>
      <c r="S699" s="10">
        <f>M699*PRODUCT($O$17:S$17)</f>
        <v>1561.7943846229421</v>
      </c>
      <c r="T699" s="2"/>
      <c r="U699" s="10">
        <f t="shared" si="64"/>
        <v>12807.905593910224</v>
      </c>
      <c r="V699" s="10">
        <f t="shared" ref="V699:Y714" si="68">U699*P$17-P699</f>
        <v>11402.803009637129</v>
      </c>
      <c r="W699" s="10">
        <f t="shared" si="68"/>
        <v>9971.3711384940143</v>
      </c>
      <c r="X699" s="10">
        <f t="shared" si="68"/>
        <v>8513.2498666265419</v>
      </c>
      <c r="Y699" s="10">
        <f t="shared" si="68"/>
        <v>7028.0747308032378</v>
      </c>
    </row>
    <row r="700" spans="1:25" s="5" customFormat="1" x14ac:dyDescent="0.2">
      <c r="A700" s="2"/>
      <c r="B700" s="29">
        <f>'3) Input geactiveerde inflatie'!B687</f>
        <v>675</v>
      </c>
      <c r="C700" s="29">
        <f>'3) Input geactiveerde inflatie'!D687</f>
        <v>156912.28315298504</v>
      </c>
      <c r="D700" s="10">
        <f t="shared" si="65"/>
        <v>78456.141576492519</v>
      </c>
      <c r="E700" s="39">
        <f>'3) Input geactiveerde inflatie'!E687</f>
        <v>0</v>
      </c>
      <c r="F700" s="51">
        <f>'3) Input geactiveerde inflatie'!F687</f>
        <v>2011</v>
      </c>
      <c r="G700" s="2"/>
      <c r="H700" s="53"/>
      <c r="I700" s="10">
        <f>IF(AND($F700&gt;I$10,$E700&gt;0),$D700/$E700,IF(I$10=$F700,$D700-SUM($G700:G700),0))</f>
        <v>0</v>
      </c>
      <c r="J700" s="10">
        <f>IF(AND($F700&gt;J$10,$E700&gt;0),$D700/$E700,IF(J$10=$F700,$D700-SUM($G700:I700),0))</f>
        <v>0</v>
      </c>
      <c r="K700" s="10">
        <f>IF(AND($F700&gt;K$10,$E700&gt;0),$D700/$E700,IF(K$10=$F700,$D700-SUM($G700:J700),0))</f>
        <v>0</v>
      </c>
      <c r="L700" s="10">
        <f>IF(AND($F700&gt;L$10,$E700&gt;0),$D700/$E700,IF(L$10=$F700,$D700-SUM($G700:K700),0))</f>
        <v>0</v>
      </c>
      <c r="M700" s="10">
        <f>IF(AND($F700&gt;M$10,$E700&gt;0),$D700/$E700,IF(M$10=$F700,$D700-SUM($G700:L700),0))</f>
        <v>0</v>
      </c>
      <c r="N700" s="2"/>
      <c r="O700" s="10">
        <f>I700*PRODUCT($O$17:O$17)</f>
        <v>0</v>
      </c>
      <c r="P700" s="10">
        <f>J700*PRODUCT($O$17:P$17)</f>
        <v>0</v>
      </c>
      <c r="Q700" s="10">
        <f>K700*PRODUCT($O$17:Q$17)</f>
        <v>0</v>
      </c>
      <c r="R700" s="10">
        <f>L700*PRODUCT($O$17:R$17)</f>
        <v>0</v>
      </c>
      <c r="S700" s="10">
        <f>M700*PRODUCT($O$17:S$17)</f>
        <v>0</v>
      </c>
      <c r="T700" s="2"/>
      <c r="U700" s="10">
        <f t="shared" si="64"/>
        <v>79162.246850680938</v>
      </c>
      <c r="V700" s="10">
        <f t="shared" si="68"/>
        <v>79874.707072337056</v>
      </c>
      <c r="W700" s="10">
        <f t="shared" si="68"/>
        <v>80593.579435988082</v>
      </c>
      <c r="X700" s="10">
        <f t="shared" si="68"/>
        <v>81318.921650911972</v>
      </c>
      <c r="Y700" s="10">
        <f t="shared" si="68"/>
        <v>82050.791945770165</v>
      </c>
    </row>
    <row r="701" spans="1:25" s="5" customFormat="1" x14ac:dyDescent="0.2">
      <c r="A701" s="2"/>
      <c r="B701" s="29">
        <f>'3) Input geactiveerde inflatie'!B688</f>
        <v>676</v>
      </c>
      <c r="C701" s="29">
        <f>'3) Input geactiveerde inflatie'!D688</f>
        <v>1655809.0321936784</v>
      </c>
      <c r="D701" s="10">
        <f t="shared" si="65"/>
        <v>827904.51609683922</v>
      </c>
      <c r="E701" s="39">
        <f>'3) Input geactiveerde inflatie'!E688</f>
        <v>35.5</v>
      </c>
      <c r="F701" s="51">
        <f>'3) Input geactiveerde inflatie'!F688</f>
        <v>2057</v>
      </c>
      <c r="G701" s="2"/>
      <c r="H701" s="53"/>
      <c r="I701" s="10">
        <f>IF(AND($F701&gt;I$10,$E701&gt;0),$D701/$E701,IF(I$10=$F701,$D701-SUM($G701:G701),0))</f>
        <v>23321.253974558851</v>
      </c>
      <c r="J701" s="10">
        <f>IF(AND($F701&gt;J$10,$E701&gt;0),$D701/$E701,IF(J$10=$F701,$D701-SUM($G701:I701),0))</f>
        <v>23321.253974558851</v>
      </c>
      <c r="K701" s="10">
        <f>IF(AND($F701&gt;K$10,$E701&gt;0),$D701/$E701,IF(K$10=$F701,$D701-SUM($G701:J701),0))</f>
        <v>23321.253974558851</v>
      </c>
      <c r="L701" s="10">
        <f>IF(AND($F701&gt;L$10,$E701&gt;0),$D701/$E701,IF(L$10=$F701,$D701-SUM($G701:K701),0))</f>
        <v>23321.253974558851</v>
      </c>
      <c r="M701" s="10">
        <f>IF(AND($F701&gt;M$10,$E701&gt;0),$D701/$E701,IF(M$10=$F701,$D701-SUM($G701:L701),0))</f>
        <v>23321.253974558851</v>
      </c>
      <c r="N701" s="2"/>
      <c r="O701" s="10">
        <f>I701*PRODUCT($O$17:O$17)</f>
        <v>23531.145260329879</v>
      </c>
      <c r="P701" s="10">
        <f>J701*PRODUCT($O$17:P$17)</f>
        <v>23742.925567672846</v>
      </c>
      <c r="Q701" s="10">
        <f>K701*PRODUCT($O$17:Q$17)</f>
        <v>23956.611897781895</v>
      </c>
      <c r="R701" s="10">
        <f>L701*PRODUCT($O$17:R$17)</f>
        <v>24172.221404861928</v>
      </c>
      <c r="S701" s="10">
        <f>M701*PRODUCT($O$17:S$17)</f>
        <v>24389.771397505687</v>
      </c>
      <c r="T701" s="2"/>
      <c r="U701" s="10">
        <f t="shared" si="64"/>
        <v>811824.51148138091</v>
      </c>
      <c r="V701" s="10">
        <f t="shared" si="68"/>
        <v>795388.00651704043</v>
      </c>
      <c r="W701" s="10">
        <f t="shared" si="68"/>
        <v>778589.88667791185</v>
      </c>
      <c r="X701" s="10">
        <f t="shared" si="68"/>
        <v>761424.9742531511</v>
      </c>
      <c r="Y701" s="10">
        <f t="shared" si="68"/>
        <v>743888.02762392373</v>
      </c>
    </row>
    <row r="702" spans="1:25" s="5" customFormat="1" x14ac:dyDescent="0.2">
      <c r="A702" s="2"/>
      <c r="B702" s="29">
        <f>'3) Input geactiveerde inflatie'!B689</f>
        <v>677</v>
      </c>
      <c r="C702" s="29">
        <f>'3) Input geactiveerde inflatie'!D689</f>
        <v>351027.29750239849</v>
      </c>
      <c r="D702" s="10">
        <f t="shared" si="65"/>
        <v>175513.64875119925</v>
      </c>
      <c r="E702" s="39">
        <f>'3) Input geactiveerde inflatie'!E689</f>
        <v>25.5</v>
      </c>
      <c r="F702" s="51">
        <f>'3) Input geactiveerde inflatie'!F689</f>
        <v>2047</v>
      </c>
      <c r="G702" s="2"/>
      <c r="H702" s="53"/>
      <c r="I702" s="10">
        <f>IF(AND($F702&gt;I$10,$E702&gt;0),$D702/$E702,IF(I$10=$F702,$D702-SUM($G702:G702),0))</f>
        <v>6882.8881863215393</v>
      </c>
      <c r="J702" s="10">
        <f>IF(AND($F702&gt;J$10,$E702&gt;0),$D702/$E702,IF(J$10=$F702,$D702-SUM($G702:I702),0))</f>
        <v>6882.8881863215393</v>
      </c>
      <c r="K702" s="10">
        <f>IF(AND($F702&gt;K$10,$E702&gt;0),$D702/$E702,IF(K$10=$F702,$D702-SUM($G702:J702),0))</f>
        <v>6882.8881863215393</v>
      </c>
      <c r="L702" s="10">
        <f>IF(AND($F702&gt;L$10,$E702&gt;0),$D702/$E702,IF(L$10=$F702,$D702-SUM($G702:K702),0))</f>
        <v>6882.8881863215393</v>
      </c>
      <c r="M702" s="10">
        <f>IF(AND($F702&gt;M$10,$E702&gt;0),$D702/$E702,IF(M$10=$F702,$D702-SUM($G702:L702),0))</f>
        <v>6882.8881863215393</v>
      </c>
      <c r="N702" s="2"/>
      <c r="O702" s="10">
        <f>I702*PRODUCT($O$17:O$17)</f>
        <v>6944.8341799984328</v>
      </c>
      <c r="P702" s="10">
        <f>J702*PRODUCT($O$17:P$17)</f>
        <v>7007.3376876184175</v>
      </c>
      <c r="Q702" s="10">
        <f>K702*PRODUCT($O$17:Q$17)</f>
        <v>7070.4037268069824</v>
      </c>
      <c r="R702" s="10">
        <f>L702*PRODUCT($O$17:R$17)</f>
        <v>7134.037360348244</v>
      </c>
      <c r="S702" s="10">
        <f>M702*PRODUCT($O$17:S$17)</f>
        <v>7198.2436965913776</v>
      </c>
      <c r="T702" s="2"/>
      <c r="U702" s="10">
        <f t="shared" si="64"/>
        <v>170148.4374099616</v>
      </c>
      <c r="V702" s="10">
        <f t="shared" si="68"/>
        <v>164672.43565903281</v>
      </c>
      <c r="W702" s="10">
        <f t="shared" si="68"/>
        <v>159084.08385315712</v>
      </c>
      <c r="X702" s="10">
        <f t="shared" si="68"/>
        <v>153381.80324748729</v>
      </c>
      <c r="Y702" s="10">
        <f t="shared" si="68"/>
        <v>147563.99578012328</v>
      </c>
    </row>
    <row r="703" spans="1:25" s="5" customFormat="1" x14ac:dyDescent="0.2">
      <c r="A703" s="2"/>
      <c r="B703" s="29">
        <f>'3) Input geactiveerde inflatie'!B690</f>
        <v>678</v>
      </c>
      <c r="C703" s="29">
        <f>'3) Input geactiveerde inflatie'!D690</f>
        <v>362193.88432623027</v>
      </c>
      <c r="D703" s="10">
        <f t="shared" si="65"/>
        <v>181096.94216311513</v>
      </c>
      <c r="E703" s="39">
        <f>'3) Input geactiveerde inflatie'!E690</f>
        <v>15.5</v>
      </c>
      <c r="F703" s="51">
        <f>'3) Input geactiveerde inflatie'!F690</f>
        <v>2037</v>
      </c>
      <c r="G703" s="2"/>
      <c r="H703" s="53"/>
      <c r="I703" s="10">
        <f>IF(AND($F703&gt;I$10,$E703&gt;0),$D703/$E703,IF(I$10=$F703,$D703-SUM($G703:G703),0))</f>
        <v>11683.673687942912</v>
      </c>
      <c r="J703" s="10">
        <f>IF(AND($F703&gt;J$10,$E703&gt;0),$D703/$E703,IF(J$10=$F703,$D703-SUM($G703:I703),0))</f>
        <v>11683.673687942912</v>
      </c>
      <c r="K703" s="10">
        <f>IF(AND($F703&gt;K$10,$E703&gt;0),$D703/$E703,IF(K$10=$F703,$D703-SUM($G703:J703),0))</f>
        <v>11683.673687942912</v>
      </c>
      <c r="L703" s="10">
        <f>IF(AND($F703&gt;L$10,$E703&gt;0),$D703/$E703,IF(L$10=$F703,$D703-SUM($G703:K703),0))</f>
        <v>11683.673687942912</v>
      </c>
      <c r="M703" s="10">
        <f>IF(AND($F703&gt;M$10,$E703&gt;0),$D703/$E703,IF(M$10=$F703,$D703-SUM($G703:L703),0))</f>
        <v>11683.673687942912</v>
      </c>
      <c r="N703" s="2"/>
      <c r="O703" s="10">
        <f>I703*PRODUCT($O$17:O$17)</f>
        <v>11788.826751134397</v>
      </c>
      <c r="P703" s="10">
        <f>J703*PRODUCT($O$17:P$17)</f>
        <v>11894.926191894605</v>
      </c>
      <c r="Q703" s="10">
        <f>K703*PRODUCT($O$17:Q$17)</f>
        <v>12001.980527621654</v>
      </c>
      <c r="R703" s="10">
        <f>L703*PRODUCT($O$17:R$17)</f>
        <v>12109.998352370247</v>
      </c>
      <c r="S703" s="10">
        <f>M703*PRODUCT($O$17:S$17)</f>
        <v>12218.988337541579</v>
      </c>
      <c r="T703" s="2"/>
      <c r="U703" s="10">
        <f t="shared" si="64"/>
        <v>170937.98789144878</v>
      </c>
      <c r="V703" s="10">
        <f t="shared" si="68"/>
        <v>160581.50359057719</v>
      </c>
      <c r="W703" s="10">
        <f t="shared" si="68"/>
        <v>150024.75659527071</v>
      </c>
      <c r="X703" s="10">
        <f t="shared" si="68"/>
        <v>139264.98105225788</v>
      </c>
      <c r="Y703" s="10">
        <f t="shared" si="68"/>
        <v>128299.3775441866</v>
      </c>
    </row>
    <row r="704" spans="1:25" s="5" customFormat="1" x14ac:dyDescent="0.2">
      <c r="A704" s="2"/>
      <c r="B704" s="29">
        <f>'3) Input geactiveerde inflatie'!B691</f>
        <v>679</v>
      </c>
      <c r="C704" s="29">
        <f>'3) Input geactiveerde inflatie'!D691</f>
        <v>55694.81186719652</v>
      </c>
      <c r="D704" s="10">
        <f t="shared" si="65"/>
        <v>27847.40593359826</v>
      </c>
      <c r="E704" s="39">
        <f>'3) Input geactiveerde inflatie'!E691</f>
        <v>10.5</v>
      </c>
      <c r="F704" s="51">
        <f>'3) Input geactiveerde inflatie'!F691</f>
        <v>2032</v>
      </c>
      <c r="G704" s="2"/>
      <c r="H704" s="53"/>
      <c r="I704" s="10">
        <f>IF(AND($F704&gt;I$10,$E704&gt;0),$D704/$E704,IF(I$10=$F704,$D704-SUM($G704:G704),0))</f>
        <v>2652.1338984379295</v>
      </c>
      <c r="J704" s="10">
        <f>IF(AND($F704&gt;J$10,$E704&gt;0),$D704/$E704,IF(J$10=$F704,$D704-SUM($G704:I704),0))</f>
        <v>2652.1338984379295</v>
      </c>
      <c r="K704" s="10">
        <f>IF(AND($F704&gt;K$10,$E704&gt;0),$D704/$E704,IF(K$10=$F704,$D704-SUM($G704:J704),0))</f>
        <v>2652.1338984379295</v>
      </c>
      <c r="L704" s="10">
        <f>IF(AND($F704&gt;L$10,$E704&gt;0),$D704/$E704,IF(L$10=$F704,$D704-SUM($G704:K704),0))</f>
        <v>2652.1338984379295</v>
      </c>
      <c r="M704" s="10">
        <f>IF(AND($F704&gt;M$10,$E704&gt;0),$D704/$E704,IF(M$10=$F704,$D704-SUM($G704:L704),0))</f>
        <v>2652.1338984379295</v>
      </c>
      <c r="N704" s="2"/>
      <c r="O704" s="10">
        <f>I704*PRODUCT($O$17:O$17)</f>
        <v>2676.0031035238708</v>
      </c>
      <c r="P704" s="10">
        <f>J704*PRODUCT($O$17:P$17)</f>
        <v>2700.0871314555852</v>
      </c>
      <c r="Q704" s="10">
        <f>K704*PRODUCT($O$17:Q$17)</f>
        <v>2724.3879156386847</v>
      </c>
      <c r="R704" s="10">
        <f>L704*PRODUCT($O$17:R$17)</f>
        <v>2748.9074068794325</v>
      </c>
      <c r="S704" s="10">
        <f>M704*PRODUCT($O$17:S$17)</f>
        <v>2773.6475735413474</v>
      </c>
      <c r="T704" s="2"/>
      <c r="U704" s="10">
        <f t="shared" si="64"/>
        <v>25422.02948347677</v>
      </c>
      <c r="V704" s="10">
        <f t="shared" si="68"/>
        <v>22950.740617372474</v>
      </c>
      <c r="W704" s="10">
        <f t="shared" si="68"/>
        <v>20432.909367290136</v>
      </c>
      <c r="X704" s="10">
        <f t="shared" si="68"/>
        <v>17867.898144716313</v>
      </c>
      <c r="Y704" s="10">
        <f t="shared" si="68"/>
        <v>15255.061654477409</v>
      </c>
    </row>
    <row r="705" spans="1:25" s="5" customFormat="1" x14ac:dyDescent="0.2">
      <c r="A705" s="2"/>
      <c r="B705" s="29">
        <f>'3) Input geactiveerde inflatie'!B692</f>
        <v>680</v>
      </c>
      <c r="C705" s="29">
        <f>'3) Input geactiveerde inflatie'!D692</f>
        <v>52370.269014262361</v>
      </c>
      <c r="D705" s="10">
        <f t="shared" si="65"/>
        <v>26185.134507131181</v>
      </c>
      <c r="E705" s="39">
        <f>'3) Input geactiveerde inflatie'!E692</f>
        <v>0</v>
      </c>
      <c r="F705" s="51">
        <f>'3) Input geactiveerde inflatie'!F692</f>
        <v>2011</v>
      </c>
      <c r="G705" s="2"/>
      <c r="H705" s="53"/>
      <c r="I705" s="10">
        <f>IF(AND($F705&gt;I$10,$E705&gt;0),$D705/$E705,IF(I$10=$F705,$D705-SUM($G705:G705),0))</f>
        <v>0</v>
      </c>
      <c r="J705" s="10">
        <f>IF(AND($F705&gt;J$10,$E705&gt;0),$D705/$E705,IF(J$10=$F705,$D705-SUM($G705:I705),0))</f>
        <v>0</v>
      </c>
      <c r="K705" s="10">
        <f>IF(AND($F705&gt;K$10,$E705&gt;0),$D705/$E705,IF(K$10=$F705,$D705-SUM($G705:J705),0))</f>
        <v>0</v>
      </c>
      <c r="L705" s="10">
        <f>IF(AND($F705&gt;L$10,$E705&gt;0),$D705/$E705,IF(L$10=$F705,$D705-SUM($G705:K705),0))</f>
        <v>0</v>
      </c>
      <c r="M705" s="10">
        <f>IF(AND($F705&gt;M$10,$E705&gt;0),$D705/$E705,IF(M$10=$F705,$D705-SUM($G705:L705),0))</f>
        <v>0</v>
      </c>
      <c r="N705" s="2"/>
      <c r="O705" s="10">
        <f>I705*PRODUCT($O$17:O$17)</f>
        <v>0</v>
      </c>
      <c r="P705" s="10">
        <f>J705*PRODUCT($O$17:P$17)</f>
        <v>0</v>
      </c>
      <c r="Q705" s="10">
        <f>K705*PRODUCT($O$17:Q$17)</f>
        <v>0</v>
      </c>
      <c r="R705" s="10">
        <f>L705*PRODUCT($O$17:R$17)</f>
        <v>0</v>
      </c>
      <c r="S705" s="10">
        <f>M705*PRODUCT($O$17:S$17)</f>
        <v>0</v>
      </c>
      <c r="T705" s="2"/>
      <c r="U705" s="10">
        <f t="shared" si="64"/>
        <v>26420.800717695358</v>
      </c>
      <c r="V705" s="10">
        <f t="shared" si="68"/>
        <v>26658.587924154614</v>
      </c>
      <c r="W705" s="10">
        <f t="shared" si="68"/>
        <v>26898.515215472002</v>
      </c>
      <c r="X705" s="10">
        <f t="shared" si="68"/>
        <v>27140.601852411248</v>
      </c>
      <c r="Y705" s="10">
        <f t="shared" si="68"/>
        <v>27384.867269082948</v>
      </c>
    </row>
    <row r="706" spans="1:25" s="5" customFormat="1" x14ac:dyDescent="0.2">
      <c r="A706" s="2"/>
      <c r="B706" s="29">
        <f>'3) Input geactiveerde inflatie'!B693</f>
        <v>681</v>
      </c>
      <c r="C706" s="29">
        <f>'3) Input geactiveerde inflatie'!D693</f>
        <v>1235029.3368920097</v>
      </c>
      <c r="D706" s="10">
        <f t="shared" si="65"/>
        <v>617514.66844600486</v>
      </c>
      <c r="E706" s="39">
        <f>'3) Input geactiveerde inflatie'!E693</f>
        <v>36.5</v>
      </c>
      <c r="F706" s="51">
        <f>'3) Input geactiveerde inflatie'!F693</f>
        <v>2058</v>
      </c>
      <c r="G706" s="2"/>
      <c r="H706" s="53"/>
      <c r="I706" s="10">
        <f>IF(AND($F706&gt;I$10,$E706&gt;0),$D706/$E706,IF(I$10=$F706,$D706-SUM($G706:G706),0))</f>
        <v>16918.210094411093</v>
      </c>
      <c r="J706" s="10">
        <f>IF(AND($F706&gt;J$10,$E706&gt;0),$D706/$E706,IF(J$10=$F706,$D706-SUM($G706:I706),0))</f>
        <v>16918.210094411093</v>
      </c>
      <c r="K706" s="10">
        <f>IF(AND($F706&gt;K$10,$E706&gt;0),$D706/$E706,IF(K$10=$F706,$D706-SUM($G706:J706),0))</f>
        <v>16918.210094411093</v>
      </c>
      <c r="L706" s="10">
        <f>IF(AND($F706&gt;L$10,$E706&gt;0),$D706/$E706,IF(L$10=$F706,$D706-SUM($G706:K706),0))</f>
        <v>16918.210094411093</v>
      </c>
      <c r="M706" s="10">
        <f>IF(AND($F706&gt;M$10,$E706&gt;0),$D706/$E706,IF(M$10=$F706,$D706-SUM($G706:L706),0))</f>
        <v>16918.210094411093</v>
      </c>
      <c r="N706" s="2"/>
      <c r="O706" s="10">
        <f>I706*PRODUCT($O$17:O$17)</f>
        <v>17070.473985260793</v>
      </c>
      <c r="P706" s="10">
        <f>J706*PRODUCT($O$17:P$17)</f>
        <v>17224.108251128138</v>
      </c>
      <c r="Q706" s="10">
        <f>K706*PRODUCT($O$17:Q$17)</f>
        <v>17379.125225388289</v>
      </c>
      <c r="R706" s="10">
        <f>L706*PRODUCT($O$17:R$17)</f>
        <v>17535.537352416781</v>
      </c>
      <c r="S706" s="10">
        <f>M706*PRODUCT($O$17:S$17)</f>
        <v>17693.357188588529</v>
      </c>
      <c r="T706" s="2"/>
      <c r="U706" s="10">
        <f t="shared" si="64"/>
        <v>606001.826476758</v>
      </c>
      <c r="V706" s="10">
        <f t="shared" si="68"/>
        <v>594231.73466392059</v>
      </c>
      <c r="W706" s="10">
        <f t="shared" si="68"/>
        <v>582200.69505050743</v>
      </c>
      <c r="X706" s="10">
        <f t="shared" si="68"/>
        <v>569904.9639535452</v>
      </c>
      <c r="Y706" s="10">
        <f t="shared" si="68"/>
        <v>557340.75144053856</v>
      </c>
    </row>
    <row r="707" spans="1:25" s="5" customFormat="1" x14ac:dyDescent="0.2">
      <c r="A707" s="2"/>
      <c r="B707" s="29">
        <f>'3) Input geactiveerde inflatie'!B694</f>
        <v>682</v>
      </c>
      <c r="C707" s="29">
        <f>'3) Input geactiveerde inflatie'!D694</f>
        <v>603073.27186251339</v>
      </c>
      <c r="D707" s="10">
        <f t="shared" si="65"/>
        <v>301536.63593125669</v>
      </c>
      <c r="E707" s="39">
        <f>'3) Input geactiveerde inflatie'!E694</f>
        <v>26.5</v>
      </c>
      <c r="F707" s="51">
        <f>'3) Input geactiveerde inflatie'!F694</f>
        <v>2048</v>
      </c>
      <c r="G707" s="2"/>
      <c r="H707" s="53"/>
      <c r="I707" s="10">
        <f>IF(AND($F707&gt;I$10,$E707&gt;0),$D707/$E707,IF(I$10=$F707,$D707-SUM($G707:G707),0))</f>
        <v>11378.740978537988</v>
      </c>
      <c r="J707" s="10">
        <f>IF(AND($F707&gt;J$10,$E707&gt;0),$D707/$E707,IF(J$10=$F707,$D707-SUM($G707:I707),0))</f>
        <v>11378.740978537988</v>
      </c>
      <c r="K707" s="10">
        <f>IF(AND($F707&gt;K$10,$E707&gt;0),$D707/$E707,IF(K$10=$F707,$D707-SUM($G707:J707),0))</f>
        <v>11378.740978537988</v>
      </c>
      <c r="L707" s="10">
        <f>IF(AND($F707&gt;L$10,$E707&gt;0),$D707/$E707,IF(L$10=$F707,$D707-SUM($G707:K707),0))</f>
        <v>11378.740978537988</v>
      </c>
      <c r="M707" s="10">
        <f>IF(AND($F707&gt;M$10,$E707&gt;0),$D707/$E707,IF(M$10=$F707,$D707-SUM($G707:L707),0))</f>
        <v>11378.740978537988</v>
      </c>
      <c r="N707" s="2"/>
      <c r="O707" s="10">
        <f>I707*PRODUCT($O$17:O$17)</f>
        <v>11481.149647344828</v>
      </c>
      <c r="P707" s="10">
        <f>J707*PRODUCT($O$17:P$17)</f>
        <v>11584.479994170932</v>
      </c>
      <c r="Q707" s="10">
        <f>K707*PRODUCT($O$17:Q$17)</f>
        <v>11688.740314118468</v>
      </c>
      <c r="R707" s="10">
        <f>L707*PRODUCT($O$17:R$17)</f>
        <v>11793.938976945532</v>
      </c>
      <c r="S707" s="10">
        <f>M707*PRODUCT($O$17:S$17)</f>
        <v>11900.08442773804</v>
      </c>
      <c r="T707" s="2"/>
      <c r="U707" s="10">
        <f t="shared" si="64"/>
        <v>292769.31600729312</v>
      </c>
      <c r="V707" s="10">
        <f t="shared" si="68"/>
        <v>283819.7598571878</v>
      </c>
      <c r="W707" s="10">
        <f t="shared" si="68"/>
        <v>274685.39738178405</v>
      </c>
      <c r="X707" s="10">
        <f t="shared" si="68"/>
        <v>265363.62698127452</v>
      </c>
      <c r="Y707" s="10">
        <f t="shared" si="68"/>
        <v>255851.81519636791</v>
      </c>
    </row>
    <row r="708" spans="1:25" s="5" customFormat="1" x14ac:dyDescent="0.2">
      <c r="A708" s="2"/>
      <c r="B708" s="29">
        <f>'3) Input geactiveerde inflatie'!B695</f>
        <v>683</v>
      </c>
      <c r="C708" s="29">
        <f>'3) Input geactiveerde inflatie'!D695</f>
        <v>33887.73971689574</v>
      </c>
      <c r="D708" s="10">
        <f t="shared" si="65"/>
        <v>16943.86985844787</v>
      </c>
      <c r="E708" s="39">
        <f>'3) Input geactiveerde inflatie'!E695</f>
        <v>16.5</v>
      </c>
      <c r="F708" s="51">
        <f>'3) Input geactiveerde inflatie'!F695</f>
        <v>2038</v>
      </c>
      <c r="G708" s="2"/>
      <c r="H708" s="53"/>
      <c r="I708" s="10">
        <f>IF(AND($F708&gt;I$10,$E708&gt;0),$D708/$E708,IF(I$10=$F708,$D708-SUM($G708:G708),0))</f>
        <v>1026.9012035422952</v>
      </c>
      <c r="J708" s="10">
        <f>IF(AND($F708&gt;J$10,$E708&gt;0),$D708/$E708,IF(J$10=$F708,$D708-SUM($G708:I708),0))</f>
        <v>1026.9012035422952</v>
      </c>
      <c r="K708" s="10">
        <f>IF(AND($F708&gt;K$10,$E708&gt;0),$D708/$E708,IF(K$10=$F708,$D708-SUM($G708:J708),0))</f>
        <v>1026.9012035422952</v>
      </c>
      <c r="L708" s="10">
        <f>IF(AND($F708&gt;L$10,$E708&gt;0),$D708/$E708,IF(L$10=$F708,$D708-SUM($G708:K708),0))</f>
        <v>1026.9012035422952</v>
      </c>
      <c r="M708" s="10">
        <f>IF(AND($F708&gt;M$10,$E708&gt;0),$D708/$E708,IF(M$10=$F708,$D708-SUM($G708:L708),0))</f>
        <v>1026.9012035422952</v>
      </c>
      <c r="N708" s="2"/>
      <c r="O708" s="10">
        <f>I708*PRODUCT($O$17:O$17)</f>
        <v>1036.1433143741758</v>
      </c>
      <c r="P708" s="10">
        <f>J708*PRODUCT($O$17:P$17)</f>
        <v>1045.4686042035432</v>
      </c>
      <c r="Q708" s="10">
        <f>K708*PRODUCT($O$17:Q$17)</f>
        <v>1054.877821641375</v>
      </c>
      <c r="R708" s="10">
        <f>L708*PRODUCT($O$17:R$17)</f>
        <v>1064.371722036147</v>
      </c>
      <c r="S708" s="10">
        <f>M708*PRODUCT($O$17:S$17)</f>
        <v>1073.9510675344725</v>
      </c>
      <c r="T708" s="2"/>
      <c r="U708" s="10">
        <f t="shared" si="64"/>
        <v>16060.221372799724</v>
      </c>
      <c r="V708" s="10">
        <f t="shared" si="68"/>
        <v>15159.294760951378</v>
      </c>
      <c r="W708" s="10">
        <f t="shared" si="68"/>
        <v>14240.850592158562</v>
      </c>
      <c r="X708" s="10">
        <f t="shared" si="68"/>
        <v>13304.646525451841</v>
      </c>
      <c r="Y708" s="10">
        <f t="shared" si="68"/>
        <v>12350.437276646435</v>
      </c>
    </row>
    <row r="709" spans="1:25" s="5" customFormat="1" x14ac:dyDescent="0.2">
      <c r="A709" s="2"/>
      <c r="B709" s="29">
        <f>'3) Input geactiveerde inflatie'!B696</f>
        <v>684</v>
      </c>
      <c r="C709" s="29">
        <f>'3) Input geactiveerde inflatie'!D696</f>
        <v>73469.797565996065</v>
      </c>
      <c r="D709" s="10">
        <f t="shared" si="65"/>
        <v>36734.898782998032</v>
      </c>
      <c r="E709" s="39">
        <f>'3) Input geactiveerde inflatie'!E696</f>
        <v>11.5</v>
      </c>
      <c r="F709" s="51">
        <f>'3) Input geactiveerde inflatie'!F696</f>
        <v>2033</v>
      </c>
      <c r="G709" s="2"/>
      <c r="H709" s="53"/>
      <c r="I709" s="10">
        <f>IF(AND($F709&gt;I$10,$E709&gt;0),$D709/$E709,IF(I$10=$F709,$D709-SUM($G709:G709),0))</f>
        <v>3194.3390246085246</v>
      </c>
      <c r="J709" s="10">
        <f>IF(AND($F709&gt;J$10,$E709&gt;0),$D709/$E709,IF(J$10=$F709,$D709-SUM($G709:I709),0))</f>
        <v>3194.3390246085246</v>
      </c>
      <c r="K709" s="10">
        <f>IF(AND($F709&gt;K$10,$E709&gt;0),$D709/$E709,IF(K$10=$F709,$D709-SUM($G709:J709),0))</f>
        <v>3194.3390246085246</v>
      </c>
      <c r="L709" s="10">
        <f>IF(AND($F709&gt;L$10,$E709&gt;0),$D709/$E709,IF(L$10=$F709,$D709-SUM($G709:K709),0))</f>
        <v>3194.3390246085246</v>
      </c>
      <c r="M709" s="10">
        <f>IF(AND($F709&gt;M$10,$E709&gt;0),$D709/$E709,IF(M$10=$F709,$D709-SUM($G709:L709),0))</f>
        <v>3194.3390246085246</v>
      </c>
      <c r="N709" s="2"/>
      <c r="O709" s="10">
        <f>I709*PRODUCT($O$17:O$17)</f>
        <v>3223.0880758300009</v>
      </c>
      <c r="P709" s="10">
        <f>J709*PRODUCT($O$17:P$17)</f>
        <v>3252.0958685124706</v>
      </c>
      <c r="Q709" s="10">
        <f>K709*PRODUCT($O$17:Q$17)</f>
        <v>3281.3647313290821</v>
      </c>
      <c r="R709" s="10">
        <f>L709*PRODUCT($O$17:R$17)</f>
        <v>3310.8970139110434</v>
      </c>
      <c r="S709" s="10">
        <f>M709*PRODUCT($O$17:S$17)</f>
        <v>3340.695087036243</v>
      </c>
      <c r="T709" s="2"/>
      <c r="U709" s="10">
        <f t="shared" si="64"/>
        <v>33842.424796215011</v>
      </c>
      <c r="V709" s="10">
        <f t="shared" si="68"/>
        <v>30894.910750868468</v>
      </c>
      <c r="W709" s="10">
        <f t="shared" si="68"/>
        <v>27891.6002162972</v>
      </c>
      <c r="X709" s="10">
        <f t="shared" si="68"/>
        <v>24831.727604332831</v>
      </c>
      <c r="Y709" s="10">
        <f t="shared" si="68"/>
        <v>21714.518065735581</v>
      </c>
    </row>
    <row r="710" spans="1:25" s="5" customFormat="1" x14ac:dyDescent="0.2">
      <c r="A710" s="2"/>
      <c r="B710" s="29">
        <f>'3) Input geactiveerde inflatie'!B697</f>
        <v>685</v>
      </c>
      <c r="C710" s="29">
        <f>'3) Input geactiveerde inflatie'!D697</f>
        <v>3.6954071565560282E-12</v>
      </c>
      <c r="D710" s="10">
        <f t="shared" si="65"/>
        <v>1.8477035782780141E-12</v>
      </c>
      <c r="E710" s="39">
        <f>'3) Input geactiveerde inflatie'!E697</f>
        <v>0</v>
      </c>
      <c r="F710" s="51">
        <f>'3) Input geactiveerde inflatie'!F697</f>
        <v>2018</v>
      </c>
      <c r="G710" s="2"/>
      <c r="H710" s="53"/>
      <c r="I710" s="10">
        <f>IF(AND($F710&gt;I$10,$E710&gt;0),$D710/$E710,IF(I$10=$F710,$D710-SUM($G710:G710),0))</f>
        <v>0</v>
      </c>
      <c r="J710" s="10">
        <f>IF(AND($F710&gt;J$10,$E710&gt;0),$D710/$E710,IF(J$10=$F710,$D710-SUM($G710:I710),0))</f>
        <v>0</v>
      </c>
      <c r="K710" s="10">
        <f>IF(AND($F710&gt;K$10,$E710&gt;0),$D710/$E710,IF(K$10=$F710,$D710-SUM($G710:J710),0))</f>
        <v>0</v>
      </c>
      <c r="L710" s="10">
        <f>IF(AND($F710&gt;L$10,$E710&gt;0),$D710/$E710,IF(L$10=$F710,$D710-SUM($G710:K710),0))</f>
        <v>0</v>
      </c>
      <c r="M710" s="10">
        <f>IF(AND($F710&gt;M$10,$E710&gt;0),$D710/$E710,IF(M$10=$F710,$D710-SUM($G710:L710),0))</f>
        <v>0</v>
      </c>
      <c r="N710" s="2"/>
      <c r="O710" s="10">
        <f>I710*PRODUCT($O$17:O$17)</f>
        <v>0</v>
      </c>
      <c r="P710" s="10">
        <f>J710*PRODUCT($O$17:P$17)</f>
        <v>0</v>
      </c>
      <c r="Q710" s="10">
        <f>K710*PRODUCT($O$17:Q$17)</f>
        <v>0</v>
      </c>
      <c r="R710" s="10">
        <f>L710*PRODUCT($O$17:R$17)</f>
        <v>0</v>
      </c>
      <c r="S710" s="10">
        <f>M710*PRODUCT($O$17:S$17)</f>
        <v>0</v>
      </c>
      <c r="T710" s="2"/>
      <c r="U710" s="10">
        <f t="shared" si="64"/>
        <v>1.8643329104825162E-12</v>
      </c>
      <c r="V710" s="10">
        <f t="shared" si="68"/>
        <v>1.8811119066768587E-12</v>
      </c>
      <c r="W710" s="10">
        <f t="shared" si="68"/>
        <v>1.8980419138369502E-12</v>
      </c>
      <c r="X710" s="10">
        <f t="shared" si="68"/>
        <v>1.9151242910614827E-12</v>
      </c>
      <c r="Y710" s="10">
        <f t="shared" si="68"/>
        <v>1.9323604096810358E-12</v>
      </c>
    </row>
    <row r="711" spans="1:25" s="5" customFormat="1" x14ac:dyDescent="0.2">
      <c r="A711" s="2"/>
      <c r="B711" s="29">
        <f>'3) Input geactiveerde inflatie'!B698</f>
        <v>686</v>
      </c>
      <c r="C711" s="29">
        <f>'3) Input geactiveerde inflatie'!D698</f>
        <v>21782.075814818993</v>
      </c>
      <c r="D711" s="10">
        <f t="shared" si="65"/>
        <v>10891.037907409496</v>
      </c>
      <c r="E711" s="39">
        <f>'3) Input geactiveerde inflatie'!E698</f>
        <v>0</v>
      </c>
      <c r="F711" s="51">
        <f>'3) Input geactiveerde inflatie'!F698</f>
        <v>2011</v>
      </c>
      <c r="G711" s="2"/>
      <c r="H711" s="53"/>
      <c r="I711" s="10">
        <f>IF(AND($F711&gt;I$10,$E711&gt;0),$D711/$E711,IF(I$10=$F711,$D711-SUM($G711:G711),0))</f>
        <v>0</v>
      </c>
      <c r="J711" s="10">
        <f>IF(AND($F711&gt;J$10,$E711&gt;0),$D711/$E711,IF(J$10=$F711,$D711-SUM($G711:I711),0))</f>
        <v>0</v>
      </c>
      <c r="K711" s="10">
        <f>IF(AND($F711&gt;K$10,$E711&gt;0),$D711/$E711,IF(K$10=$F711,$D711-SUM($G711:J711),0))</f>
        <v>0</v>
      </c>
      <c r="L711" s="10">
        <f>IF(AND($F711&gt;L$10,$E711&gt;0),$D711/$E711,IF(L$10=$F711,$D711-SUM($G711:K711),0))</f>
        <v>0</v>
      </c>
      <c r="M711" s="10">
        <f>IF(AND($F711&gt;M$10,$E711&gt;0),$D711/$E711,IF(M$10=$F711,$D711-SUM($G711:L711),0))</f>
        <v>0</v>
      </c>
      <c r="N711" s="2"/>
      <c r="O711" s="10">
        <f>I711*PRODUCT($O$17:O$17)</f>
        <v>0</v>
      </c>
      <c r="P711" s="10">
        <f>J711*PRODUCT($O$17:P$17)</f>
        <v>0</v>
      </c>
      <c r="Q711" s="10">
        <f>K711*PRODUCT($O$17:Q$17)</f>
        <v>0</v>
      </c>
      <c r="R711" s="10">
        <f>L711*PRODUCT($O$17:R$17)</f>
        <v>0</v>
      </c>
      <c r="S711" s="10">
        <f>M711*PRODUCT($O$17:S$17)</f>
        <v>0</v>
      </c>
      <c r="T711" s="2"/>
      <c r="U711" s="10">
        <f t="shared" si="64"/>
        <v>10989.05724857618</v>
      </c>
      <c r="V711" s="10">
        <f t="shared" si="68"/>
        <v>11087.958763813365</v>
      </c>
      <c r="W711" s="10">
        <f t="shared" si="68"/>
        <v>11187.750392687685</v>
      </c>
      <c r="X711" s="10">
        <f t="shared" si="68"/>
        <v>11288.440146221874</v>
      </c>
      <c r="Y711" s="10">
        <f t="shared" si="68"/>
        <v>11390.03610753787</v>
      </c>
    </row>
    <row r="712" spans="1:25" s="5" customFormat="1" x14ac:dyDescent="0.2">
      <c r="A712" s="2"/>
      <c r="B712" s="29">
        <f>'3) Input geactiveerde inflatie'!B699</f>
        <v>687</v>
      </c>
      <c r="C712" s="29">
        <f>'3) Input geactiveerde inflatie'!D699</f>
        <v>2156442.6093328409</v>
      </c>
      <c r="D712" s="10">
        <f t="shared" si="65"/>
        <v>1078221.3046664204</v>
      </c>
      <c r="E712" s="39">
        <f>'3) Input geactiveerde inflatie'!E699</f>
        <v>37.5</v>
      </c>
      <c r="F712" s="51">
        <f>'3) Input geactiveerde inflatie'!F699</f>
        <v>2059</v>
      </c>
      <c r="G712" s="2"/>
      <c r="H712" s="53"/>
      <c r="I712" s="10">
        <f>IF(AND($F712&gt;I$10,$E712&gt;0),$D712/$E712,IF(I$10=$F712,$D712-SUM($G712:G712),0))</f>
        <v>28752.568124437879</v>
      </c>
      <c r="J712" s="10">
        <f>IF(AND($F712&gt;J$10,$E712&gt;0),$D712/$E712,IF(J$10=$F712,$D712-SUM($G712:I712),0))</f>
        <v>28752.568124437879</v>
      </c>
      <c r="K712" s="10">
        <f>IF(AND($F712&gt;K$10,$E712&gt;0),$D712/$E712,IF(K$10=$F712,$D712-SUM($G712:J712),0))</f>
        <v>28752.568124437879</v>
      </c>
      <c r="L712" s="10">
        <f>IF(AND($F712&gt;L$10,$E712&gt;0),$D712/$E712,IF(L$10=$F712,$D712-SUM($G712:K712),0))</f>
        <v>28752.568124437879</v>
      </c>
      <c r="M712" s="10">
        <f>IF(AND($F712&gt;M$10,$E712&gt;0),$D712/$E712,IF(M$10=$F712,$D712-SUM($G712:L712),0))</f>
        <v>28752.568124437879</v>
      </c>
      <c r="N712" s="2"/>
      <c r="O712" s="10">
        <f>I712*PRODUCT($O$17:O$17)</f>
        <v>29011.341237557815</v>
      </c>
      <c r="P712" s="10">
        <f>J712*PRODUCT($O$17:P$17)</f>
        <v>29272.443308695834</v>
      </c>
      <c r="Q712" s="10">
        <f>K712*PRODUCT($O$17:Q$17)</f>
        <v>29535.895298474094</v>
      </c>
      <c r="R712" s="10">
        <f>L712*PRODUCT($O$17:R$17)</f>
        <v>29801.718356160352</v>
      </c>
      <c r="S712" s="10">
        <f>M712*PRODUCT($O$17:S$17)</f>
        <v>30069.933821365794</v>
      </c>
      <c r="T712" s="2"/>
      <c r="U712" s="10">
        <f t="shared" si="64"/>
        <v>1058913.9551708603</v>
      </c>
      <c r="V712" s="10">
        <f t="shared" si="68"/>
        <v>1039171.7374587021</v>
      </c>
      <c r="W712" s="10">
        <f t="shared" si="68"/>
        <v>1018988.3877973561</v>
      </c>
      <c r="X712" s="10">
        <f t="shared" si="68"/>
        <v>998357.56493137183</v>
      </c>
      <c r="Y712" s="10">
        <f t="shared" si="68"/>
        <v>977272.84919438825</v>
      </c>
    </row>
    <row r="713" spans="1:25" s="5" customFormat="1" x14ac:dyDescent="0.2">
      <c r="A713" s="2"/>
      <c r="B713" s="29">
        <f>'3) Input geactiveerde inflatie'!B700</f>
        <v>688</v>
      </c>
      <c r="C713" s="29">
        <f>'3) Input geactiveerde inflatie'!D700</f>
        <v>1470482.2885851907</v>
      </c>
      <c r="D713" s="10">
        <f t="shared" si="65"/>
        <v>735241.14429259533</v>
      </c>
      <c r="E713" s="39">
        <f>'3) Input geactiveerde inflatie'!E700</f>
        <v>27.5</v>
      </c>
      <c r="F713" s="51">
        <f>'3) Input geactiveerde inflatie'!F700</f>
        <v>2049</v>
      </c>
      <c r="G713" s="2"/>
      <c r="H713" s="53"/>
      <c r="I713" s="10">
        <f>IF(AND($F713&gt;I$10,$E713&gt;0),$D713/$E713,IF(I$10=$F713,$D713-SUM($G713:G713),0))</f>
        <v>26736.04161063983</v>
      </c>
      <c r="J713" s="10">
        <f>IF(AND($F713&gt;J$10,$E713&gt;0),$D713/$E713,IF(J$10=$F713,$D713-SUM($G713:I713),0))</f>
        <v>26736.04161063983</v>
      </c>
      <c r="K713" s="10">
        <f>IF(AND($F713&gt;K$10,$E713&gt;0),$D713/$E713,IF(K$10=$F713,$D713-SUM($G713:J713),0))</f>
        <v>26736.04161063983</v>
      </c>
      <c r="L713" s="10">
        <f>IF(AND($F713&gt;L$10,$E713&gt;0),$D713/$E713,IF(L$10=$F713,$D713-SUM($G713:K713),0))</f>
        <v>26736.04161063983</v>
      </c>
      <c r="M713" s="10">
        <f>IF(AND($F713&gt;M$10,$E713&gt;0),$D713/$E713,IF(M$10=$F713,$D713-SUM($G713:L713),0))</f>
        <v>26736.04161063983</v>
      </c>
      <c r="N713" s="2"/>
      <c r="O713" s="10">
        <f>I713*PRODUCT($O$17:O$17)</f>
        <v>26976.665985135587</v>
      </c>
      <c r="P713" s="10">
        <f>J713*PRODUCT($O$17:P$17)</f>
        <v>27219.455979001803</v>
      </c>
      <c r="Q713" s="10">
        <f>K713*PRODUCT($O$17:Q$17)</f>
        <v>27464.431082812815</v>
      </c>
      <c r="R713" s="10">
        <f>L713*PRODUCT($O$17:R$17)</f>
        <v>27711.610962558127</v>
      </c>
      <c r="S713" s="10">
        <f>M713*PRODUCT($O$17:S$17)</f>
        <v>27961.015461221148</v>
      </c>
      <c r="T713" s="2"/>
      <c r="U713" s="10">
        <f t="shared" si="64"/>
        <v>714881.64860609302</v>
      </c>
      <c r="V713" s="10">
        <f t="shared" si="68"/>
        <v>694096.12746454601</v>
      </c>
      <c r="W713" s="10">
        <f t="shared" si="68"/>
        <v>672878.56152891403</v>
      </c>
      <c r="X713" s="10">
        <f t="shared" si="68"/>
        <v>651222.85762011609</v>
      </c>
      <c r="Y713" s="10">
        <f t="shared" si="68"/>
        <v>629122.84787747602</v>
      </c>
    </row>
    <row r="714" spans="1:25" s="5" customFormat="1" x14ac:dyDescent="0.2">
      <c r="A714" s="2"/>
      <c r="B714" s="29">
        <f>'3) Input geactiveerde inflatie'!B701</f>
        <v>689</v>
      </c>
      <c r="C714" s="29">
        <f>'3) Input geactiveerde inflatie'!D701</f>
        <v>111070.62449015293</v>
      </c>
      <c r="D714" s="10">
        <f t="shared" si="65"/>
        <v>55535.312245076464</v>
      </c>
      <c r="E714" s="39">
        <f>'3) Input geactiveerde inflatie'!E701</f>
        <v>17.5</v>
      </c>
      <c r="F714" s="51">
        <f>'3) Input geactiveerde inflatie'!F701</f>
        <v>2039</v>
      </c>
      <c r="G714" s="2"/>
      <c r="H714" s="53"/>
      <c r="I714" s="10">
        <f>IF(AND($F714&gt;I$10,$E714&gt;0),$D714/$E714,IF(I$10=$F714,$D714-SUM($G714:G714),0))</f>
        <v>3173.4464140043692</v>
      </c>
      <c r="J714" s="10">
        <f>IF(AND($F714&gt;J$10,$E714&gt;0),$D714/$E714,IF(J$10=$F714,$D714-SUM($G714:I714),0))</f>
        <v>3173.4464140043692</v>
      </c>
      <c r="K714" s="10">
        <f>IF(AND($F714&gt;K$10,$E714&gt;0),$D714/$E714,IF(K$10=$F714,$D714-SUM($G714:J714),0))</f>
        <v>3173.4464140043692</v>
      </c>
      <c r="L714" s="10">
        <f>IF(AND($F714&gt;L$10,$E714&gt;0),$D714/$E714,IF(L$10=$F714,$D714-SUM($G714:K714),0))</f>
        <v>3173.4464140043692</v>
      </c>
      <c r="M714" s="10">
        <f>IF(AND($F714&gt;M$10,$E714&gt;0),$D714/$E714,IF(M$10=$F714,$D714-SUM($G714:L714),0))</f>
        <v>3173.4464140043692</v>
      </c>
      <c r="N714" s="2"/>
      <c r="O714" s="10">
        <f>I714*PRODUCT($O$17:O$17)</f>
        <v>3202.0074317304084</v>
      </c>
      <c r="P714" s="10">
        <f>J714*PRODUCT($O$17:P$17)</f>
        <v>3230.8254986159814</v>
      </c>
      <c r="Q714" s="10">
        <f>K714*PRODUCT($O$17:Q$17)</f>
        <v>3259.902928103525</v>
      </c>
      <c r="R714" s="10">
        <f>L714*PRODUCT($O$17:R$17)</f>
        <v>3289.2420544564561</v>
      </c>
      <c r="S714" s="10">
        <f>M714*PRODUCT($O$17:S$17)</f>
        <v>3318.845232946564</v>
      </c>
      <c r="T714" s="2"/>
      <c r="U714" s="10">
        <f t="shared" si="64"/>
        <v>52833.122623551739</v>
      </c>
      <c r="V714" s="10">
        <f t="shared" si="68"/>
        <v>50077.795228547715</v>
      </c>
      <c r="W714" s="10">
        <f t="shared" si="68"/>
        <v>47268.592457501116</v>
      </c>
      <c r="X714" s="10">
        <f t="shared" si="68"/>
        <v>44404.767735162161</v>
      </c>
      <c r="Y714" s="10">
        <f t="shared" si="68"/>
        <v>41485.565411832053</v>
      </c>
    </row>
    <row r="715" spans="1:25" s="5" customFormat="1" x14ac:dyDescent="0.2">
      <c r="A715" s="2"/>
      <c r="B715" s="29">
        <f>'3) Input geactiveerde inflatie'!B702</f>
        <v>690</v>
      </c>
      <c r="C715" s="29">
        <f>'3) Input geactiveerde inflatie'!D702</f>
        <v>91814.496632863651</v>
      </c>
      <c r="D715" s="10">
        <f t="shared" si="65"/>
        <v>45907.248316431826</v>
      </c>
      <c r="E715" s="39">
        <f>'3) Input geactiveerde inflatie'!E702</f>
        <v>12.5</v>
      </c>
      <c r="F715" s="51">
        <f>'3) Input geactiveerde inflatie'!F702</f>
        <v>2034</v>
      </c>
      <c r="G715" s="2"/>
      <c r="H715" s="53"/>
      <c r="I715" s="10">
        <f>IF(AND($F715&gt;I$10,$E715&gt;0),$D715/$E715,IF(I$10=$F715,$D715-SUM($G715:G715),0))</f>
        <v>3672.5798653145462</v>
      </c>
      <c r="J715" s="10">
        <f>IF(AND($F715&gt;J$10,$E715&gt;0),$D715/$E715,IF(J$10=$F715,$D715-SUM($G715:I715),0))</f>
        <v>3672.5798653145462</v>
      </c>
      <c r="K715" s="10">
        <f>IF(AND($F715&gt;K$10,$E715&gt;0),$D715/$E715,IF(K$10=$F715,$D715-SUM($G715:J715),0))</f>
        <v>3672.5798653145462</v>
      </c>
      <c r="L715" s="10">
        <f>IF(AND($F715&gt;L$10,$E715&gt;0),$D715/$E715,IF(L$10=$F715,$D715-SUM($G715:K715),0))</f>
        <v>3672.5798653145462</v>
      </c>
      <c r="M715" s="10">
        <f>IF(AND($F715&gt;M$10,$E715&gt;0),$D715/$E715,IF(M$10=$F715,$D715-SUM($G715:L715),0))</f>
        <v>3672.5798653145462</v>
      </c>
      <c r="N715" s="2"/>
      <c r="O715" s="10">
        <f>I715*PRODUCT($O$17:O$17)</f>
        <v>3705.6330841023769</v>
      </c>
      <c r="P715" s="10">
        <f>J715*PRODUCT($O$17:P$17)</f>
        <v>3738.9837818592978</v>
      </c>
      <c r="Q715" s="10">
        <f>K715*PRODUCT($O$17:Q$17)</f>
        <v>3772.6346358960309</v>
      </c>
      <c r="R715" s="10">
        <f>L715*PRODUCT($O$17:R$17)</f>
        <v>3806.5883476190943</v>
      </c>
      <c r="S715" s="10">
        <f>M715*PRODUCT($O$17:S$17)</f>
        <v>3840.8476427476662</v>
      </c>
      <c r="T715" s="2"/>
      <c r="U715" s="10">
        <f t="shared" si="64"/>
        <v>42614.780467177334</v>
      </c>
      <c r="V715" s="10">
        <f t="shared" ref="V715:Y730" si="69">U715*P$17-P715</f>
        <v>39259.329709522623</v>
      </c>
      <c r="W715" s="10">
        <f t="shared" si="69"/>
        <v>35840.029041012291</v>
      </c>
      <c r="X715" s="10">
        <f t="shared" si="69"/>
        <v>32356.000954762305</v>
      </c>
      <c r="Y715" s="10">
        <f t="shared" si="69"/>
        <v>28806.357320607494</v>
      </c>
    </row>
    <row r="716" spans="1:25" s="5" customFormat="1" x14ac:dyDescent="0.2">
      <c r="A716" s="2"/>
      <c r="B716" s="29">
        <f>'3) Input geactiveerde inflatie'!B703</f>
        <v>691</v>
      </c>
      <c r="C716" s="29">
        <f>'3) Input geactiveerde inflatie'!D703</f>
        <v>-5.3539559355427084E-10</v>
      </c>
      <c r="D716" s="10">
        <f t="shared" si="65"/>
        <v>-2.6769779677713542E-10</v>
      </c>
      <c r="E716" s="39">
        <f>'3) Input geactiveerde inflatie'!E703</f>
        <v>0</v>
      </c>
      <c r="F716" s="51">
        <f>'3) Input geactiveerde inflatie'!F703</f>
        <v>2012</v>
      </c>
      <c r="G716" s="2"/>
      <c r="H716" s="53"/>
      <c r="I716" s="10">
        <f>IF(AND($F716&gt;I$10,$E716&gt;0),$D716/$E716,IF(I$10=$F716,$D716-SUM($G716:G716),0))</f>
        <v>0</v>
      </c>
      <c r="J716" s="10">
        <f>IF(AND($F716&gt;J$10,$E716&gt;0),$D716/$E716,IF(J$10=$F716,$D716-SUM($G716:I716),0))</f>
        <v>0</v>
      </c>
      <c r="K716" s="10">
        <f>IF(AND($F716&gt;K$10,$E716&gt;0),$D716/$E716,IF(K$10=$F716,$D716-SUM($G716:J716),0))</f>
        <v>0</v>
      </c>
      <c r="L716" s="10">
        <f>IF(AND($F716&gt;L$10,$E716&gt;0),$D716/$E716,IF(L$10=$F716,$D716-SUM($G716:K716),0))</f>
        <v>0</v>
      </c>
      <c r="M716" s="10">
        <f>IF(AND($F716&gt;M$10,$E716&gt;0),$D716/$E716,IF(M$10=$F716,$D716-SUM($G716:L716),0))</f>
        <v>0</v>
      </c>
      <c r="N716" s="2"/>
      <c r="O716" s="10">
        <f>I716*PRODUCT($O$17:O$17)</f>
        <v>0</v>
      </c>
      <c r="P716" s="10">
        <f>J716*PRODUCT($O$17:P$17)</f>
        <v>0</v>
      </c>
      <c r="Q716" s="10">
        <f>K716*PRODUCT($O$17:Q$17)</f>
        <v>0</v>
      </c>
      <c r="R716" s="10">
        <f>L716*PRODUCT($O$17:R$17)</f>
        <v>0</v>
      </c>
      <c r="S716" s="10">
        <f>M716*PRODUCT($O$17:S$17)</f>
        <v>0</v>
      </c>
      <c r="T716" s="2"/>
      <c r="U716" s="10">
        <f t="shared" si="64"/>
        <v>-2.7010707694812962E-10</v>
      </c>
      <c r="V716" s="10">
        <f t="shared" si="69"/>
        <v>-2.7253804064066273E-10</v>
      </c>
      <c r="W716" s="10">
        <f t="shared" si="69"/>
        <v>-2.7499088300642866E-10</v>
      </c>
      <c r="X716" s="10">
        <f t="shared" si="69"/>
        <v>-2.7746580095348647E-10</v>
      </c>
      <c r="Y716" s="10">
        <f t="shared" si="69"/>
        <v>-2.7996299316206784E-10</v>
      </c>
    </row>
    <row r="717" spans="1:25" s="5" customFormat="1" x14ac:dyDescent="0.2">
      <c r="A717" s="2"/>
      <c r="B717" s="29">
        <f>'3) Input geactiveerde inflatie'!B704</f>
        <v>692</v>
      </c>
      <c r="C717" s="29">
        <f>'3) Input geactiveerde inflatie'!D704</f>
        <v>1469.8292506325161</v>
      </c>
      <c r="D717" s="10">
        <f t="shared" si="65"/>
        <v>734.91462531625803</v>
      </c>
      <c r="E717" s="39">
        <f>'3) Input geactiveerde inflatie'!E704</f>
        <v>0</v>
      </c>
      <c r="F717" s="51">
        <f>'3) Input geactiveerde inflatie'!F704</f>
        <v>2011</v>
      </c>
      <c r="G717" s="2"/>
      <c r="H717" s="53"/>
      <c r="I717" s="10">
        <f>IF(AND($F717&gt;I$10,$E717&gt;0),$D717/$E717,IF(I$10=$F717,$D717-SUM($G717:G717),0))</f>
        <v>0</v>
      </c>
      <c r="J717" s="10">
        <f>IF(AND($F717&gt;J$10,$E717&gt;0),$D717/$E717,IF(J$10=$F717,$D717-SUM($G717:I717),0))</f>
        <v>0</v>
      </c>
      <c r="K717" s="10">
        <f>IF(AND($F717&gt;K$10,$E717&gt;0),$D717/$E717,IF(K$10=$F717,$D717-SUM($G717:J717),0))</f>
        <v>0</v>
      </c>
      <c r="L717" s="10">
        <f>IF(AND($F717&gt;L$10,$E717&gt;0),$D717/$E717,IF(L$10=$F717,$D717-SUM($G717:K717),0))</f>
        <v>0</v>
      </c>
      <c r="M717" s="10">
        <f>IF(AND($F717&gt;M$10,$E717&gt;0),$D717/$E717,IF(M$10=$F717,$D717-SUM($G717:L717),0))</f>
        <v>0</v>
      </c>
      <c r="N717" s="2"/>
      <c r="O717" s="10">
        <f>I717*PRODUCT($O$17:O$17)</f>
        <v>0</v>
      </c>
      <c r="P717" s="10">
        <f>J717*PRODUCT($O$17:P$17)</f>
        <v>0</v>
      </c>
      <c r="Q717" s="10">
        <f>K717*PRODUCT($O$17:Q$17)</f>
        <v>0</v>
      </c>
      <c r="R717" s="10">
        <f>L717*PRODUCT($O$17:R$17)</f>
        <v>0</v>
      </c>
      <c r="S717" s="10">
        <f>M717*PRODUCT($O$17:S$17)</f>
        <v>0</v>
      </c>
      <c r="T717" s="2"/>
      <c r="U717" s="10">
        <f t="shared" si="64"/>
        <v>741.52885694410429</v>
      </c>
      <c r="V717" s="10">
        <f t="shared" si="69"/>
        <v>748.20261665660121</v>
      </c>
      <c r="W717" s="10">
        <f t="shared" si="69"/>
        <v>754.9364402065105</v>
      </c>
      <c r="X717" s="10">
        <f t="shared" si="69"/>
        <v>761.73086816836906</v>
      </c>
      <c r="Y717" s="10">
        <f t="shared" si="69"/>
        <v>768.58644598188425</v>
      </c>
    </row>
    <row r="718" spans="1:25" s="5" customFormat="1" x14ac:dyDescent="0.2">
      <c r="A718" s="2"/>
      <c r="B718" s="29">
        <f>'3) Input geactiveerde inflatie'!B705</f>
        <v>693</v>
      </c>
      <c r="C718" s="29">
        <f>'3) Input geactiveerde inflatie'!D705</f>
        <v>1073814.4659903226</v>
      </c>
      <c r="D718" s="10">
        <f t="shared" si="65"/>
        <v>536907.23299516132</v>
      </c>
      <c r="E718" s="39">
        <f>'3) Input geactiveerde inflatie'!E705</f>
        <v>38.5</v>
      </c>
      <c r="F718" s="51">
        <f>'3) Input geactiveerde inflatie'!F705</f>
        <v>2060</v>
      </c>
      <c r="G718" s="2"/>
      <c r="H718" s="53"/>
      <c r="I718" s="10">
        <f>IF(AND($F718&gt;I$10,$E718&gt;0),$D718/$E718,IF(I$10=$F718,$D718-SUM($G718:G718),0))</f>
        <v>13945.642415458735</v>
      </c>
      <c r="J718" s="10">
        <f>IF(AND($F718&gt;J$10,$E718&gt;0),$D718/$E718,IF(J$10=$F718,$D718-SUM($G718:I718),0))</f>
        <v>13945.642415458735</v>
      </c>
      <c r="K718" s="10">
        <f>IF(AND($F718&gt;K$10,$E718&gt;0),$D718/$E718,IF(K$10=$F718,$D718-SUM($G718:J718),0))</f>
        <v>13945.642415458735</v>
      </c>
      <c r="L718" s="10">
        <f>IF(AND($F718&gt;L$10,$E718&gt;0),$D718/$E718,IF(L$10=$F718,$D718-SUM($G718:K718),0))</f>
        <v>13945.642415458735</v>
      </c>
      <c r="M718" s="10">
        <f>IF(AND($F718&gt;M$10,$E718&gt;0),$D718/$E718,IF(M$10=$F718,$D718-SUM($G718:L718),0))</f>
        <v>13945.642415458735</v>
      </c>
      <c r="N718" s="2"/>
      <c r="O718" s="10">
        <f>I718*PRODUCT($O$17:O$17)</f>
        <v>14071.153197197862</v>
      </c>
      <c r="P718" s="10">
        <f>J718*PRODUCT($O$17:P$17)</f>
        <v>14197.793575972641</v>
      </c>
      <c r="Q718" s="10">
        <f>K718*PRODUCT($O$17:Q$17)</f>
        <v>14325.573718156393</v>
      </c>
      <c r="R718" s="10">
        <f>L718*PRODUCT($O$17:R$17)</f>
        <v>14454.503881619798</v>
      </c>
      <c r="S718" s="10">
        <f>M718*PRODUCT($O$17:S$17)</f>
        <v>14584.594416554375</v>
      </c>
      <c r="T718" s="2"/>
      <c r="U718" s="10">
        <f t="shared" si="64"/>
        <v>527668.24489491992</v>
      </c>
      <c r="V718" s="10">
        <f t="shared" si="69"/>
        <v>518219.46552300151</v>
      </c>
      <c r="W718" s="10">
        <f t="shared" si="69"/>
        <v>508557.86699455208</v>
      </c>
      <c r="X718" s="10">
        <f t="shared" si="69"/>
        <v>498680.3839158832</v>
      </c>
      <c r="Y718" s="10">
        <f t="shared" si="69"/>
        <v>488583.91295457172</v>
      </c>
    </row>
    <row r="719" spans="1:25" s="5" customFormat="1" x14ac:dyDescent="0.2">
      <c r="A719" s="2"/>
      <c r="B719" s="29">
        <f>'3) Input geactiveerde inflatie'!B706</f>
        <v>694</v>
      </c>
      <c r="C719" s="29">
        <f>'3) Input geactiveerde inflatie'!D706</f>
        <v>372136.13350318</v>
      </c>
      <c r="D719" s="10">
        <f t="shared" si="65"/>
        <v>186068.06675159</v>
      </c>
      <c r="E719" s="39">
        <f>'3) Input geactiveerde inflatie'!E706</f>
        <v>28.5</v>
      </c>
      <c r="F719" s="51">
        <f>'3) Input geactiveerde inflatie'!F706</f>
        <v>2050</v>
      </c>
      <c r="G719" s="2"/>
      <c r="H719" s="53"/>
      <c r="I719" s="10">
        <f>IF(AND($F719&gt;I$10,$E719&gt;0),$D719/$E719,IF(I$10=$F719,$D719-SUM($G719:G719),0))</f>
        <v>6528.7040965470178</v>
      </c>
      <c r="J719" s="10">
        <f>IF(AND($F719&gt;J$10,$E719&gt;0),$D719/$E719,IF(J$10=$F719,$D719-SUM($G719:I719),0))</f>
        <v>6528.7040965470178</v>
      </c>
      <c r="K719" s="10">
        <f>IF(AND($F719&gt;K$10,$E719&gt;0),$D719/$E719,IF(K$10=$F719,$D719-SUM($G719:J719),0))</f>
        <v>6528.7040965470178</v>
      </c>
      <c r="L719" s="10">
        <f>IF(AND($F719&gt;L$10,$E719&gt;0),$D719/$E719,IF(L$10=$F719,$D719-SUM($G719:K719),0))</f>
        <v>6528.7040965470178</v>
      </c>
      <c r="M719" s="10">
        <f>IF(AND($F719&gt;M$10,$E719&gt;0),$D719/$E719,IF(M$10=$F719,$D719-SUM($G719:L719),0))</f>
        <v>6528.7040965470178</v>
      </c>
      <c r="N719" s="2"/>
      <c r="O719" s="10">
        <f>I719*PRODUCT($O$17:O$17)</f>
        <v>6587.4624334159407</v>
      </c>
      <c r="P719" s="10">
        <f>J719*PRODUCT($O$17:P$17)</f>
        <v>6646.7495953166826</v>
      </c>
      <c r="Q719" s="10">
        <f>K719*PRODUCT($O$17:Q$17)</f>
        <v>6706.5703416745318</v>
      </c>
      <c r="R719" s="10">
        <f>L719*PRODUCT($O$17:R$17)</f>
        <v>6766.9294747496015</v>
      </c>
      <c r="S719" s="10">
        <f>M719*PRODUCT($O$17:S$17)</f>
        <v>6827.8318400223479</v>
      </c>
      <c r="T719" s="2"/>
      <c r="U719" s="10">
        <f t="shared" si="64"/>
        <v>181155.21691893836</v>
      </c>
      <c r="V719" s="10">
        <f t="shared" si="69"/>
        <v>176138.86427589209</v>
      </c>
      <c r="W719" s="10">
        <f t="shared" si="69"/>
        <v>171017.54371270057</v>
      </c>
      <c r="X719" s="10">
        <f t="shared" si="69"/>
        <v>165789.77213136526</v>
      </c>
      <c r="Y719" s="10">
        <f t="shared" si="69"/>
        <v>160454.04824052518</v>
      </c>
    </row>
    <row r="720" spans="1:25" s="5" customFormat="1" x14ac:dyDescent="0.2">
      <c r="A720" s="2"/>
      <c r="B720" s="29">
        <f>'3) Input geactiveerde inflatie'!B707</f>
        <v>695</v>
      </c>
      <c r="C720" s="29">
        <f>'3) Input geactiveerde inflatie'!D707</f>
        <v>12382.032732815707</v>
      </c>
      <c r="D720" s="10">
        <f t="shared" si="65"/>
        <v>6191.0163664078536</v>
      </c>
      <c r="E720" s="39">
        <f>'3) Input geactiveerde inflatie'!E707</f>
        <v>18.5</v>
      </c>
      <c r="F720" s="51">
        <f>'3) Input geactiveerde inflatie'!F707</f>
        <v>2040</v>
      </c>
      <c r="G720" s="2"/>
      <c r="H720" s="53"/>
      <c r="I720" s="10">
        <f>IF(AND($F720&gt;I$10,$E720&gt;0),$D720/$E720,IF(I$10=$F720,$D720-SUM($G720:G720),0))</f>
        <v>334.64953331934345</v>
      </c>
      <c r="J720" s="10">
        <f>IF(AND($F720&gt;J$10,$E720&gt;0),$D720/$E720,IF(J$10=$F720,$D720-SUM($G720:I720),0))</f>
        <v>334.64953331934345</v>
      </c>
      <c r="K720" s="10">
        <f>IF(AND($F720&gt;K$10,$E720&gt;0),$D720/$E720,IF(K$10=$F720,$D720-SUM($G720:J720),0))</f>
        <v>334.64953331934345</v>
      </c>
      <c r="L720" s="10">
        <f>IF(AND($F720&gt;L$10,$E720&gt;0),$D720/$E720,IF(L$10=$F720,$D720-SUM($G720:K720),0))</f>
        <v>334.64953331934345</v>
      </c>
      <c r="M720" s="10">
        <f>IF(AND($F720&gt;M$10,$E720&gt;0),$D720/$E720,IF(M$10=$F720,$D720-SUM($G720:L720),0))</f>
        <v>334.64953331934345</v>
      </c>
      <c r="N720" s="2"/>
      <c r="O720" s="10">
        <f>I720*PRODUCT($O$17:O$17)</f>
        <v>337.66137911921749</v>
      </c>
      <c r="P720" s="10">
        <f>J720*PRODUCT($O$17:P$17)</f>
        <v>340.70033153129043</v>
      </c>
      <c r="Q720" s="10">
        <f>K720*PRODUCT($O$17:Q$17)</f>
        <v>343.76663451507198</v>
      </c>
      <c r="R720" s="10">
        <f>L720*PRODUCT($O$17:R$17)</f>
        <v>346.86053422570757</v>
      </c>
      <c r="S720" s="10">
        <f>M720*PRODUCT($O$17:S$17)</f>
        <v>349.98227903373891</v>
      </c>
      <c r="T720" s="2"/>
      <c r="U720" s="10">
        <f t="shared" si="64"/>
        <v>5909.0741345863062</v>
      </c>
      <c r="V720" s="10">
        <f t="shared" si="69"/>
        <v>5621.5554702662921</v>
      </c>
      <c r="W720" s="10">
        <f t="shared" si="69"/>
        <v>5328.3828349836158</v>
      </c>
      <c r="X720" s="10">
        <f t="shared" si="69"/>
        <v>5029.4777462727598</v>
      </c>
      <c r="Y720" s="10">
        <f t="shared" si="69"/>
        <v>4724.7607669554745</v>
      </c>
    </row>
    <row r="721" spans="1:25" s="5" customFormat="1" x14ac:dyDescent="0.2">
      <c r="A721" s="2"/>
      <c r="B721" s="29">
        <f>'3) Input geactiveerde inflatie'!B708</f>
        <v>696</v>
      </c>
      <c r="C721" s="29">
        <f>'3) Input geactiveerde inflatie'!D708</f>
        <v>81649.840051540523</v>
      </c>
      <c r="D721" s="10">
        <f t="shared" si="65"/>
        <v>40824.920025770261</v>
      </c>
      <c r="E721" s="39">
        <f>'3) Input geactiveerde inflatie'!E708</f>
        <v>13.5</v>
      </c>
      <c r="F721" s="51">
        <f>'3) Input geactiveerde inflatie'!F708</f>
        <v>2035</v>
      </c>
      <c r="G721" s="2"/>
      <c r="H721" s="53"/>
      <c r="I721" s="10">
        <f>IF(AND($F721&gt;I$10,$E721&gt;0),$D721/$E721,IF(I$10=$F721,$D721-SUM($G721:G721),0))</f>
        <v>3024.0681500570563</v>
      </c>
      <c r="J721" s="10">
        <f>IF(AND($F721&gt;J$10,$E721&gt;0),$D721/$E721,IF(J$10=$F721,$D721-SUM($G721:I721),0))</f>
        <v>3024.0681500570563</v>
      </c>
      <c r="K721" s="10">
        <f>IF(AND($F721&gt;K$10,$E721&gt;0),$D721/$E721,IF(K$10=$F721,$D721-SUM($G721:J721),0))</f>
        <v>3024.0681500570563</v>
      </c>
      <c r="L721" s="10">
        <f>IF(AND($F721&gt;L$10,$E721&gt;0),$D721/$E721,IF(L$10=$F721,$D721-SUM($G721:K721),0))</f>
        <v>3024.0681500570563</v>
      </c>
      <c r="M721" s="10">
        <f>IF(AND($F721&gt;M$10,$E721&gt;0),$D721/$E721,IF(M$10=$F721,$D721-SUM($G721:L721),0))</f>
        <v>3024.0681500570563</v>
      </c>
      <c r="N721" s="2"/>
      <c r="O721" s="10">
        <f>I721*PRODUCT($O$17:O$17)</f>
        <v>3051.2847634075697</v>
      </c>
      <c r="P721" s="10">
        <f>J721*PRODUCT($O$17:P$17)</f>
        <v>3078.7463262782371</v>
      </c>
      <c r="Q721" s="10">
        <f>K721*PRODUCT($O$17:Q$17)</f>
        <v>3106.4550432147407</v>
      </c>
      <c r="R721" s="10">
        <f>L721*PRODUCT($O$17:R$17)</f>
        <v>3134.4131386036729</v>
      </c>
      <c r="S721" s="10">
        <f>M721*PRODUCT($O$17:S$17)</f>
        <v>3162.622856851106</v>
      </c>
      <c r="T721" s="2"/>
      <c r="U721" s="10">
        <f t="shared" si="64"/>
        <v>38141.059542594623</v>
      </c>
      <c r="V721" s="10">
        <f t="shared" si="69"/>
        <v>35405.582752199727</v>
      </c>
      <c r="W721" s="10">
        <f t="shared" si="69"/>
        <v>32617.777953754779</v>
      </c>
      <c r="X721" s="10">
        <f t="shared" si="69"/>
        <v>29776.924816734896</v>
      </c>
      <c r="Y721" s="10">
        <f t="shared" si="69"/>
        <v>26882.294283234402</v>
      </c>
    </row>
    <row r="722" spans="1:25" s="5" customFormat="1" x14ac:dyDescent="0.2">
      <c r="A722" s="2"/>
      <c r="B722" s="29">
        <f>'3) Input geactiveerde inflatie'!B709</f>
        <v>697</v>
      </c>
      <c r="C722" s="29">
        <f>'3) Input geactiveerde inflatie'!D709</f>
        <v>1.4296771804446495E-10</v>
      </c>
      <c r="D722" s="10">
        <f t="shared" si="65"/>
        <v>7.1483859022232476E-11</v>
      </c>
      <c r="E722" s="39">
        <f>'3) Input geactiveerde inflatie'!E709</f>
        <v>0</v>
      </c>
      <c r="F722" s="51">
        <f>'3) Input geactiveerde inflatie'!F709</f>
        <v>2015</v>
      </c>
      <c r="G722" s="2"/>
      <c r="H722" s="53"/>
      <c r="I722" s="10">
        <f>IF(AND($F722&gt;I$10,$E722&gt;0),$D722/$E722,IF(I$10=$F722,$D722-SUM($G722:G722),0))</f>
        <v>0</v>
      </c>
      <c r="J722" s="10">
        <f>IF(AND($F722&gt;J$10,$E722&gt;0),$D722/$E722,IF(J$10=$F722,$D722-SUM($G722:I722),0))</f>
        <v>0</v>
      </c>
      <c r="K722" s="10">
        <f>IF(AND($F722&gt;K$10,$E722&gt;0),$D722/$E722,IF(K$10=$F722,$D722-SUM($G722:J722),0))</f>
        <v>0</v>
      </c>
      <c r="L722" s="10">
        <f>IF(AND($F722&gt;L$10,$E722&gt;0),$D722/$E722,IF(L$10=$F722,$D722-SUM($G722:K722),0))</f>
        <v>0</v>
      </c>
      <c r="M722" s="10">
        <f>IF(AND($F722&gt;M$10,$E722&gt;0),$D722/$E722,IF(M$10=$F722,$D722-SUM($G722:L722),0))</f>
        <v>0</v>
      </c>
      <c r="N722" s="2"/>
      <c r="O722" s="10">
        <f>I722*PRODUCT($O$17:O$17)</f>
        <v>0</v>
      </c>
      <c r="P722" s="10">
        <f>J722*PRODUCT($O$17:P$17)</f>
        <v>0</v>
      </c>
      <c r="Q722" s="10">
        <f>K722*PRODUCT($O$17:Q$17)</f>
        <v>0</v>
      </c>
      <c r="R722" s="10">
        <f>L722*PRODUCT($O$17:R$17)</f>
        <v>0</v>
      </c>
      <c r="S722" s="10">
        <f>M722*PRODUCT($O$17:S$17)</f>
        <v>0</v>
      </c>
      <c r="T722" s="2"/>
      <c r="U722" s="10">
        <f t="shared" si="64"/>
        <v>7.2127213753432563E-11</v>
      </c>
      <c r="V722" s="10">
        <f t="shared" si="69"/>
        <v>7.277635867721345E-11</v>
      </c>
      <c r="W722" s="10">
        <f t="shared" si="69"/>
        <v>7.3431345905308357E-11</v>
      </c>
      <c r="X722" s="10">
        <f t="shared" si="69"/>
        <v>7.4092228018456125E-11</v>
      </c>
      <c r="Y722" s="10">
        <f t="shared" si="69"/>
        <v>7.475905807062222E-11</v>
      </c>
    </row>
    <row r="723" spans="1:25" s="5" customFormat="1" x14ac:dyDescent="0.2">
      <c r="A723" s="2"/>
      <c r="B723" s="29">
        <f>'3) Input geactiveerde inflatie'!B710</f>
        <v>698</v>
      </c>
      <c r="C723" s="29">
        <f>'3) Input geactiveerde inflatie'!D710</f>
        <v>1121.8394676020762</v>
      </c>
      <c r="D723" s="10">
        <f t="shared" si="65"/>
        <v>560.91973380103809</v>
      </c>
      <c r="E723" s="39">
        <f>'3) Input geactiveerde inflatie'!E710</f>
        <v>0</v>
      </c>
      <c r="F723" s="51">
        <f>'3) Input geactiveerde inflatie'!F710</f>
        <v>2011</v>
      </c>
      <c r="G723" s="2"/>
      <c r="H723" s="53"/>
      <c r="I723" s="10">
        <f>IF(AND($F723&gt;I$10,$E723&gt;0),$D723/$E723,IF(I$10=$F723,$D723-SUM($G723:G723),0))</f>
        <v>0</v>
      </c>
      <c r="J723" s="10">
        <f>IF(AND($F723&gt;J$10,$E723&gt;0),$D723/$E723,IF(J$10=$F723,$D723-SUM($G723:I723),0))</f>
        <v>0</v>
      </c>
      <c r="K723" s="10">
        <f>IF(AND($F723&gt;K$10,$E723&gt;0),$D723/$E723,IF(K$10=$F723,$D723-SUM($G723:J723),0))</f>
        <v>0</v>
      </c>
      <c r="L723" s="10">
        <f>IF(AND($F723&gt;L$10,$E723&gt;0),$D723/$E723,IF(L$10=$F723,$D723-SUM($G723:K723),0))</f>
        <v>0</v>
      </c>
      <c r="M723" s="10">
        <f>IF(AND($F723&gt;M$10,$E723&gt;0),$D723/$E723,IF(M$10=$F723,$D723-SUM($G723:L723),0))</f>
        <v>0</v>
      </c>
      <c r="N723" s="2"/>
      <c r="O723" s="10">
        <f>I723*PRODUCT($O$17:O$17)</f>
        <v>0</v>
      </c>
      <c r="P723" s="10">
        <f>J723*PRODUCT($O$17:P$17)</f>
        <v>0</v>
      </c>
      <c r="Q723" s="10">
        <f>K723*PRODUCT($O$17:Q$17)</f>
        <v>0</v>
      </c>
      <c r="R723" s="10">
        <f>L723*PRODUCT($O$17:R$17)</f>
        <v>0</v>
      </c>
      <c r="S723" s="10">
        <f>M723*PRODUCT($O$17:S$17)</f>
        <v>0</v>
      </c>
      <c r="T723" s="2"/>
      <c r="U723" s="10">
        <f t="shared" si="64"/>
        <v>565.96801140524735</v>
      </c>
      <c r="V723" s="10">
        <f t="shared" si="69"/>
        <v>571.0617235078945</v>
      </c>
      <c r="W723" s="10">
        <f t="shared" si="69"/>
        <v>576.20127901946546</v>
      </c>
      <c r="X723" s="10">
        <f t="shared" si="69"/>
        <v>581.38709053064053</v>
      </c>
      <c r="Y723" s="10">
        <f t="shared" si="69"/>
        <v>586.61957434541625</v>
      </c>
    </row>
    <row r="724" spans="1:25" s="5" customFormat="1" x14ac:dyDescent="0.2">
      <c r="A724" s="2"/>
      <c r="B724" s="29">
        <f>'3) Input geactiveerde inflatie'!B711</f>
        <v>699</v>
      </c>
      <c r="C724" s="29">
        <f>'3) Input geactiveerde inflatie'!D711</f>
        <v>1769478.2871842645</v>
      </c>
      <c r="D724" s="10">
        <f t="shared" si="65"/>
        <v>884739.14359213226</v>
      </c>
      <c r="E724" s="39">
        <f>'3) Input geactiveerde inflatie'!E711</f>
        <v>39.5</v>
      </c>
      <c r="F724" s="51">
        <f>'3) Input geactiveerde inflatie'!F711</f>
        <v>2061</v>
      </c>
      <c r="G724" s="2"/>
      <c r="H724" s="53"/>
      <c r="I724" s="10">
        <f>IF(AND($F724&gt;I$10,$E724&gt;0),$D724/$E724,IF(I$10=$F724,$D724-SUM($G724:G724),0))</f>
        <v>22398.459331446385</v>
      </c>
      <c r="J724" s="10">
        <f>IF(AND($F724&gt;J$10,$E724&gt;0),$D724/$E724,IF(J$10=$F724,$D724-SUM($G724:I724),0))</f>
        <v>22398.459331446385</v>
      </c>
      <c r="K724" s="10">
        <f>IF(AND($F724&gt;K$10,$E724&gt;0),$D724/$E724,IF(K$10=$F724,$D724-SUM($G724:J724),0))</f>
        <v>22398.459331446385</v>
      </c>
      <c r="L724" s="10">
        <f>IF(AND($F724&gt;L$10,$E724&gt;0),$D724/$E724,IF(L$10=$F724,$D724-SUM($G724:K724),0))</f>
        <v>22398.459331446385</v>
      </c>
      <c r="M724" s="10">
        <f>IF(AND($F724&gt;M$10,$E724&gt;0),$D724/$E724,IF(M$10=$F724,$D724-SUM($G724:L724),0))</f>
        <v>22398.459331446385</v>
      </c>
      <c r="N724" s="2"/>
      <c r="O724" s="10">
        <f>I724*PRODUCT($O$17:O$17)</f>
        <v>22600.045465429401</v>
      </c>
      <c r="P724" s="10">
        <f>J724*PRODUCT($O$17:P$17)</f>
        <v>22803.445874618264</v>
      </c>
      <c r="Q724" s="10">
        <f>K724*PRODUCT($O$17:Q$17)</f>
        <v>23008.676887489823</v>
      </c>
      <c r="R724" s="10">
        <f>L724*PRODUCT($O$17:R$17)</f>
        <v>23215.754979477228</v>
      </c>
      <c r="S724" s="10">
        <f>M724*PRODUCT($O$17:S$17)</f>
        <v>23424.696774292523</v>
      </c>
      <c r="T724" s="2"/>
      <c r="U724" s="10">
        <f t="shared" si="64"/>
        <v>870101.75041903195</v>
      </c>
      <c r="V724" s="10">
        <f t="shared" si="69"/>
        <v>855129.2202981849</v>
      </c>
      <c r="W724" s="10">
        <f t="shared" si="69"/>
        <v>839816.70639337867</v>
      </c>
      <c r="X724" s="10">
        <f t="shared" si="69"/>
        <v>824159.30177144171</v>
      </c>
      <c r="Y724" s="10">
        <f t="shared" si="69"/>
        <v>808152.0387130921</v>
      </c>
    </row>
    <row r="725" spans="1:25" s="5" customFormat="1" x14ac:dyDescent="0.2">
      <c r="A725" s="2"/>
      <c r="B725" s="29">
        <f>'3) Input geactiveerde inflatie'!B712</f>
        <v>700</v>
      </c>
      <c r="C725" s="29">
        <f>'3) Input geactiveerde inflatie'!D712</f>
        <v>500053.50876141014</v>
      </c>
      <c r="D725" s="10">
        <f t="shared" si="65"/>
        <v>250026.75438070507</v>
      </c>
      <c r="E725" s="39">
        <f>'3) Input geactiveerde inflatie'!E712</f>
        <v>29.5</v>
      </c>
      <c r="F725" s="51">
        <f>'3) Input geactiveerde inflatie'!F712</f>
        <v>2051</v>
      </c>
      <c r="G725" s="2"/>
      <c r="H725" s="53"/>
      <c r="I725" s="10">
        <f>IF(AND($F725&gt;I$10,$E725&gt;0),$D725/$E725,IF(I$10=$F725,$D725-SUM($G725:G725),0))</f>
        <v>8475.4831993459338</v>
      </c>
      <c r="J725" s="10">
        <f>IF(AND($F725&gt;J$10,$E725&gt;0),$D725/$E725,IF(J$10=$F725,$D725-SUM($G725:I725),0))</f>
        <v>8475.4831993459338</v>
      </c>
      <c r="K725" s="10">
        <f>IF(AND($F725&gt;K$10,$E725&gt;0),$D725/$E725,IF(K$10=$F725,$D725-SUM($G725:J725),0))</f>
        <v>8475.4831993459338</v>
      </c>
      <c r="L725" s="10">
        <f>IF(AND($F725&gt;L$10,$E725&gt;0),$D725/$E725,IF(L$10=$F725,$D725-SUM($G725:K725),0))</f>
        <v>8475.4831993459338</v>
      </c>
      <c r="M725" s="10">
        <f>IF(AND($F725&gt;M$10,$E725&gt;0),$D725/$E725,IF(M$10=$F725,$D725-SUM($G725:L725),0))</f>
        <v>8475.4831993459338</v>
      </c>
      <c r="N725" s="2"/>
      <c r="O725" s="10">
        <f>I725*PRODUCT($O$17:O$17)</f>
        <v>8551.7625481400464</v>
      </c>
      <c r="P725" s="10">
        <f>J725*PRODUCT($O$17:P$17)</f>
        <v>8628.7284110733053</v>
      </c>
      <c r="Q725" s="10">
        <f>K725*PRODUCT($O$17:Q$17)</f>
        <v>8706.3869667729632</v>
      </c>
      <c r="R725" s="10">
        <f>L725*PRODUCT($O$17:R$17)</f>
        <v>8784.7444494739193</v>
      </c>
      <c r="S725" s="10">
        <f>M725*PRODUCT($O$17:S$17)</f>
        <v>8863.8071495191834</v>
      </c>
      <c r="T725" s="2"/>
      <c r="U725" s="10">
        <f t="shared" si="64"/>
        <v>243725.23262199134</v>
      </c>
      <c r="V725" s="10">
        <f t="shared" si="69"/>
        <v>237290.03130451593</v>
      </c>
      <c r="W725" s="10">
        <f t="shared" si="69"/>
        <v>230719.25461948357</v>
      </c>
      <c r="X725" s="10">
        <f t="shared" si="69"/>
        <v>224010.98346158498</v>
      </c>
      <c r="Y725" s="10">
        <f t="shared" si="69"/>
        <v>217163.27516322004</v>
      </c>
    </row>
    <row r="726" spans="1:25" s="5" customFormat="1" x14ac:dyDescent="0.2">
      <c r="A726" s="2"/>
      <c r="B726" s="29">
        <f>'3) Input geactiveerde inflatie'!B713</f>
        <v>701</v>
      </c>
      <c r="C726" s="29">
        <f>'3) Input geactiveerde inflatie'!D713</f>
        <v>33945.020918957365</v>
      </c>
      <c r="D726" s="10">
        <f t="shared" si="65"/>
        <v>16972.510459478683</v>
      </c>
      <c r="E726" s="39">
        <f>'3) Input geactiveerde inflatie'!E713</f>
        <v>19.5</v>
      </c>
      <c r="F726" s="51">
        <f>'3) Input geactiveerde inflatie'!F713</f>
        <v>2041</v>
      </c>
      <c r="G726" s="2"/>
      <c r="H726" s="53"/>
      <c r="I726" s="10">
        <f>IF(AND($F726&gt;I$10,$E726&gt;0),$D726/$E726,IF(I$10=$F726,$D726-SUM($G726:G726),0))</f>
        <v>870.38515176813758</v>
      </c>
      <c r="J726" s="10">
        <f>IF(AND($F726&gt;J$10,$E726&gt;0),$D726/$E726,IF(J$10=$F726,$D726-SUM($G726:I726),0))</f>
        <v>870.38515176813758</v>
      </c>
      <c r="K726" s="10">
        <f>IF(AND($F726&gt;K$10,$E726&gt;0),$D726/$E726,IF(K$10=$F726,$D726-SUM($G726:J726),0))</f>
        <v>870.38515176813758</v>
      </c>
      <c r="L726" s="10">
        <f>IF(AND($F726&gt;L$10,$E726&gt;0),$D726/$E726,IF(L$10=$F726,$D726-SUM($G726:K726),0))</f>
        <v>870.38515176813758</v>
      </c>
      <c r="M726" s="10">
        <f>IF(AND($F726&gt;M$10,$E726&gt;0),$D726/$E726,IF(M$10=$F726,$D726-SUM($G726:L726),0))</f>
        <v>870.38515176813758</v>
      </c>
      <c r="N726" s="2"/>
      <c r="O726" s="10">
        <f>I726*PRODUCT($O$17:O$17)</f>
        <v>878.21861813405076</v>
      </c>
      <c r="P726" s="10">
        <f>J726*PRODUCT($O$17:P$17)</f>
        <v>886.12258569725714</v>
      </c>
      <c r="Q726" s="10">
        <f>K726*PRODUCT($O$17:Q$17)</f>
        <v>894.09768896853222</v>
      </c>
      <c r="R726" s="10">
        <f>L726*PRODUCT($O$17:R$17)</f>
        <v>902.14456816924894</v>
      </c>
      <c r="S726" s="10">
        <f>M726*PRODUCT($O$17:S$17)</f>
        <v>910.26386928277213</v>
      </c>
      <c r="T726" s="2"/>
      <c r="U726" s="10">
        <f t="shared" si="64"/>
        <v>16247.044435479937</v>
      </c>
      <c r="V726" s="10">
        <f t="shared" si="69"/>
        <v>15507.145249701998</v>
      </c>
      <c r="W726" s="10">
        <f t="shared" si="69"/>
        <v>14752.611867980782</v>
      </c>
      <c r="X726" s="10">
        <f t="shared" si="69"/>
        <v>13983.240806623358</v>
      </c>
      <c r="Y726" s="10">
        <f t="shared" si="69"/>
        <v>13198.826104600195</v>
      </c>
    </row>
    <row r="727" spans="1:25" s="5" customFormat="1" x14ac:dyDescent="0.2">
      <c r="A727" s="2"/>
      <c r="B727" s="29">
        <f>'3) Input geactiveerde inflatie'!B714</f>
        <v>702</v>
      </c>
      <c r="C727" s="29">
        <f>'3) Input geactiveerde inflatie'!D714</f>
        <v>26487.188716046861</v>
      </c>
      <c r="D727" s="10">
        <f t="shared" si="65"/>
        <v>13243.594358023431</v>
      </c>
      <c r="E727" s="39">
        <f>'3) Input geactiveerde inflatie'!E714</f>
        <v>14.5</v>
      </c>
      <c r="F727" s="51">
        <f>'3) Input geactiveerde inflatie'!F714</f>
        <v>2036</v>
      </c>
      <c r="G727" s="2"/>
      <c r="H727" s="53"/>
      <c r="I727" s="10">
        <f>IF(AND($F727&gt;I$10,$E727&gt;0),$D727/$E727,IF(I$10=$F727,$D727-SUM($G727:G727),0))</f>
        <v>913.3513350360987</v>
      </c>
      <c r="J727" s="10">
        <f>IF(AND($F727&gt;J$10,$E727&gt;0),$D727/$E727,IF(J$10=$F727,$D727-SUM($G727:I727),0))</f>
        <v>913.3513350360987</v>
      </c>
      <c r="K727" s="10">
        <f>IF(AND($F727&gt;K$10,$E727&gt;0),$D727/$E727,IF(K$10=$F727,$D727-SUM($G727:J727),0))</f>
        <v>913.3513350360987</v>
      </c>
      <c r="L727" s="10">
        <f>IF(AND($F727&gt;L$10,$E727&gt;0),$D727/$E727,IF(L$10=$F727,$D727-SUM($G727:K727),0))</f>
        <v>913.3513350360987</v>
      </c>
      <c r="M727" s="10">
        <f>IF(AND($F727&gt;M$10,$E727&gt;0),$D727/$E727,IF(M$10=$F727,$D727-SUM($G727:L727),0))</f>
        <v>913.3513350360987</v>
      </c>
      <c r="N727" s="2"/>
      <c r="O727" s="10">
        <f>I727*PRODUCT($O$17:O$17)</f>
        <v>921.57149705142353</v>
      </c>
      <c r="P727" s="10">
        <f>J727*PRODUCT($O$17:P$17)</f>
        <v>929.8656405248862</v>
      </c>
      <c r="Q727" s="10">
        <f>K727*PRODUCT($O$17:Q$17)</f>
        <v>938.23443128961003</v>
      </c>
      <c r="R727" s="10">
        <f>L727*PRODUCT($O$17:R$17)</f>
        <v>946.67854117121635</v>
      </c>
      <c r="S727" s="10">
        <f>M727*PRODUCT($O$17:S$17)</f>
        <v>955.19864804175722</v>
      </c>
      <c r="T727" s="2"/>
      <c r="U727" s="10">
        <f t="shared" si="64"/>
        <v>12441.215210194217</v>
      </c>
      <c r="V727" s="10">
        <f t="shared" si="69"/>
        <v>11623.320506561078</v>
      </c>
      <c r="W727" s="10">
        <f t="shared" si="69"/>
        <v>10789.695959830517</v>
      </c>
      <c r="X727" s="10">
        <f t="shared" si="69"/>
        <v>9940.1246822977737</v>
      </c>
      <c r="Y727" s="10">
        <f t="shared" si="69"/>
        <v>9074.3871563966968</v>
      </c>
    </row>
    <row r="728" spans="1:25" s="5" customFormat="1" x14ac:dyDescent="0.2">
      <c r="A728" s="2"/>
      <c r="B728" s="29">
        <f>'3) Input geactiveerde inflatie'!B715</f>
        <v>703</v>
      </c>
      <c r="C728" s="29">
        <f>'3) Input geactiveerde inflatie'!D715</f>
        <v>8.9461556404108633E-11</v>
      </c>
      <c r="D728" s="10">
        <f t="shared" si="65"/>
        <v>4.4730778202054316E-11</v>
      </c>
      <c r="E728" s="39">
        <f>'3) Input geactiveerde inflatie'!E715</f>
        <v>0</v>
      </c>
      <c r="F728" s="51">
        <f>'3) Input geactiveerde inflatie'!F715</f>
        <v>2016</v>
      </c>
      <c r="G728" s="2"/>
      <c r="H728" s="53"/>
      <c r="I728" s="10">
        <f>IF(AND($F728&gt;I$10,$E728&gt;0),$D728/$E728,IF(I$10=$F728,$D728-SUM($G728:G728),0))</f>
        <v>0</v>
      </c>
      <c r="J728" s="10">
        <f>IF(AND($F728&gt;J$10,$E728&gt;0),$D728/$E728,IF(J$10=$F728,$D728-SUM($G728:I728),0))</f>
        <v>0</v>
      </c>
      <c r="K728" s="10">
        <f>IF(AND($F728&gt;K$10,$E728&gt;0),$D728/$E728,IF(K$10=$F728,$D728-SUM($G728:J728),0))</f>
        <v>0</v>
      </c>
      <c r="L728" s="10">
        <f>IF(AND($F728&gt;L$10,$E728&gt;0),$D728/$E728,IF(L$10=$F728,$D728-SUM($G728:K728),0))</f>
        <v>0</v>
      </c>
      <c r="M728" s="10">
        <f>IF(AND($F728&gt;M$10,$E728&gt;0),$D728/$E728,IF(M$10=$F728,$D728-SUM($G728:L728),0))</f>
        <v>0</v>
      </c>
      <c r="N728" s="2"/>
      <c r="O728" s="10">
        <f>I728*PRODUCT($O$17:O$17)</f>
        <v>0</v>
      </c>
      <c r="P728" s="10">
        <f>J728*PRODUCT($O$17:P$17)</f>
        <v>0</v>
      </c>
      <c r="Q728" s="10">
        <f>K728*PRODUCT($O$17:Q$17)</f>
        <v>0</v>
      </c>
      <c r="R728" s="10">
        <f>L728*PRODUCT($O$17:R$17)</f>
        <v>0</v>
      </c>
      <c r="S728" s="10">
        <f>M728*PRODUCT($O$17:S$17)</f>
        <v>0</v>
      </c>
      <c r="T728" s="2"/>
      <c r="U728" s="10">
        <f t="shared" si="64"/>
        <v>4.5133355205872803E-11</v>
      </c>
      <c r="V728" s="10">
        <f t="shared" si="69"/>
        <v>4.5539555402725651E-11</v>
      </c>
      <c r="W728" s="10">
        <f t="shared" si="69"/>
        <v>4.5949411401350175E-11</v>
      </c>
      <c r="X728" s="10">
        <f t="shared" si="69"/>
        <v>4.6362956103962324E-11</v>
      </c>
      <c r="Y728" s="10">
        <f t="shared" si="69"/>
        <v>4.6780222708897977E-11</v>
      </c>
    </row>
    <row r="729" spans="1:25" s="5" customFormat="1" x14ac:dyDescent="0.2">
      <c r="A729" s="2"/>
      <c r="B729" s="29">
        <f>'3) Input geactiveerde inflatie'!B716</f>
        <v>704</v>
      </c>
      <c r="C729" s="29">
        <f>'3) Input geactiveerde inflatie'!D716</f>
        <v>12176.583260360305</v>
      </c>
      <c r="D729" s="10">
        <f t="shared" si="65"/>
        <v>6088.2916301801524</v>
      </c>
      <c r="E729" s="39">
        <f>'3) Input geactiveerde inflatie'!E716</f>
        <v>0</v>
      </c>
      <c r="F729" s="51">
        <f>'3) Input geactiveerde inflatie'!F716</f>
        <v>2011</v>
      </c>
      <c r="G729" s="2"/>
      <c r="H729" s="53"/>
      <c r="I729" s="10">
        <f>IF(AND($F729&gt;I$10,$E729&gt;0),$D729/$E729,IF(I$10=$F729,$D729-SUM($G729:G729),0))</f>
        <v>0</v>
      </c>
      <c r="J729" s="10">
        <f>IF(AND($F729&gt;J$10,$E729&gt;0),$D729/$E729,IF(J$10=$F729,$D729-SUM($G729:I729),0))</f>
        <v>0</v>
      </c>
      <c r="K729" s="10">
        <f>IF(AND($F729&gt;K$10,$E729&gt;0),$D729/$E729,IF(K$10=$F729,$D729-SUM($G729:J729),0))</f>
        <v>0</v>
      </c>
      <c r="L729" s="10">
        <f>IF(AND($F729&gt;L$10,$E729&gt;0),$D729/$E729,IF(L$10=$F729,$D729-SUM($G729:K729),0))</f>
        <v>0</v>
      </c>
      <c r="M729" s="10">
        <f>IF(AND($F729&gt;M$10,$E729&gt;0),$D729/$E729,IF(M$10=$F729,$D729-SUM($G729:L729),0))</f>
        <v>0</v>
      </c>
      <c r="N729" s="2"/>
      <c r="O729" s="10">
        <f>I729*PRODUCT($O$17:O$17)</f>
        <v>0</v>
      </c>
      <c r="P729" s="10">
        <f>J729*PRODUCT($O$17:P$17)</f>
        <v>0</v>
      </c>
      <c r="Q729" s="10">
        <f>K729*PRODUCT($O$17:Q$17)</f>
        <v>0</v>
      </c>
      <c r="R729" s="10">
        <f>L729*PRODUCT($O$17:R$17)</f>
        <v>0</v>
      </c>
      <c r="S729" s="10">
        <f>M729*PRODUCT($O$17:S$17)</f>
        <v>0</v>
      </c>
      <c r="T729" s="2"/>
      <c r="U729" s="10">
        <f t="shared" si="64"/>
        <v>6143.0862548517734</v>
      </c>
      <c r="V729" s="10">
        <f t="shared" si="69"/>
        <v>6198.3740311454385</v>
      </c>
      <c r="W729" s="10">
        <f t="shared" si="69"/>
        <v>6254.1593974257466</v>
      </c>
      <c r="X729" s="10">
        <f t="shared" si="69"/>
        <v>6310.446832002578</v>
      </c>
      <c r="Y729" s="10">
        <f t="shared" si="69"/>
        <v>6367.2408534906008</v>
      </c>
    </row>
    <row r="730" spans="1:25" s="5" customFormat="1" x14ac:dyDescent="0.2">
      <c r="A730" s="2"/>
      <c r="B730" s="29">
        <f>'3) Input geactiveerde inflatie'!B717</f>
        <v>705</v>
      </c>
      <c r="C730" s="29">
        <f>'3) Input geactiveerde inflatie'!D717</f>
        <v>1210298.5746306721</v>
      </c>
      <c r="D730" s="10">
        <f t="shared" si="65"/>
        <v>605149.28731533606</v>
      </c>
      <c r="E730" s="39">
        <f>'3) Input geactiveerde inflatie'!E717</f>
        <v>40.5</v>
      </c>
      <c r="F730" s="51">
        <f>'3) Input geactiveerde inflatie'!F717</f>
        <v>2062</v>
      </c>
      <c r="G730" s="2"/>
      <c r="H730" s="53"/>
      <c r="I730" s="10">
        <f>IF(AND($F730&gt;I$10,$E730&gt;0),$D730/$E730,IF(I$10=$F730,$D730-SUM($G730:G730),0))</f>
        <v>14941.957711489778</v>
      </c>
      <c r="J730" s="10">
        <f>IF(AND($F730&gt;J$10,$E730&gt;0),$D730/$E730,IF(J$10=$F730,$D730-SUM($G730:I730),0))</f>
        <v>14941.957711489778</v>
      </c>
      <c r="K730" s="10">
        <f>IF(AND($F730&gt;K$10,$E730&gt;0),$D730/$E730,IF(K$10=$F730,$D730-SUM($G730:J730),0))</f>
        <v>14941.957711489778</v>
      </c>
      <c r="L730" s="10">
        <f>IF(AND($F730&gt;L$10,$E730&gt;0),$D730/$E730,IF(L$10=$F730,$D730-SUM($G730:K730),0))</f>
        <v>14941.957711489778</v>
      </c>
      <c r="M730" s="10">
        <f>IF(AND($F730&gt;M$10,$E730&gt;0),$D730/$E730,IF(M$10=$F730,$D730-SUM($G730:L730),0))</f>
        <v>14941.957711489778</v>
      </c>
      <c r="N730" s="2"/>
      <c r="O730" s="10">
        <f>I730*PRODUCT($O$17:O$17)</f>
        <v>15076.435330893184</v>
      </c>
      <c r="P730" s="10">
        <f>J730*PRODUCT($O$17:P$17)</f>
        <v>15212.123248871221</v>
      </c>
      <c r="Q730" s="10">
        <f>K730*PRODUCT($O$17:Q$17)</f>
        <v>15349.032358111061</v>
      </c>
      <c r="R730" s="10">
        <f>L730*PRODUCT($O$17:R$17)</f>
        <v>15487.173649334058</v>
      </c>
      <c r="S730" s="10">
        <f>M730*PRODUCT($O$17:S$17)</f>
        <v>15626.558212178063</v>
      </c>
      <c r="T730" s="2"/>
      <c r="U730" s="10">
        <f t="shared" ref="U730:U793" si="70">D730*O$17-O730</f>
        <v>595519.19557028089</v>
      </c>
      <c r="V730" s="10">
        <f t="shared" si="69"/>
        <v>585666.74508154218</v>
      </c>
      <c r="W730" s="10">
        <f t="shared" si="69"/>
        <v>575588.71342916484</v>
      </c>
      <c r="X730" s="10">
        <f t="shared" si="69"/>
        <v>565281.83820069325</v>
      </c>
      <c r="Y730" s="10">
        <f t="shared" si="69"/>
        <v>554742.81653232139</v>
      </c>
    </row>
    <row r="731" spans="1:25" s="5" customFormat="1" x14ac:dyDescent="0.2">
      <c r="A731" s="2"/>
      <c r="B731" s="29">
        <f>'3) Input geactiveerde inflatie'!B718</f>
        <v>706</v>
      </c>
      <c r="C731" s="29">
        <f>'3) Input geactiveerde inflatie'!D718</f>
        <v>1072848.1734942319</v>
      </c>
      <c r="D731" s="10">
        <f t="shared" ref="D731:D794" si="71">C731*$F$20</f>
        <v>536424.08674711594</v>
      </c>
      <c r="E731" s="39">
        <f>'3) Input geactiveerde inflatie'!E718</f>
        <v>30.5</v>
      </c>
      <c r="F731" s="51">
        <f>'3) Input geactiveerde inflatie'!F718</f>
        <v>2052</v>
      </c>
      <c r="G731" s="2"/>
      <c r="H731" s="53"/>
      <c r="I731" s="10">
        <f>IF(AND($F731&gt;I$10,$E731&gt;0),$D731/$E731,IF(I$10=$F731,$D731-SUM($G731:G731),0))</f>
        <v>17587.674975315276</v>
      </c>
      <c r="J731" s="10">
        <f>IF(AND($F731&gt;J$10,$E731&gt;0),$D731/$E731,IF(J$10=$F731,$D731-SUM($G731:I731),0))</f>
        <v>17587.674975315276</v>
      </c>
      <c r="K731" s="10">
        <f>IF(AND($F731&gt;K$10,$E731&gt;0),$D731/$E731,IF(K$10=$F731,$D731-SUM($G731:J731),0))</f>
        <v>17587.674975315276</v>
      </c>
      <c r="L731" s="10">
        <f>IF(AND($F731&gt;L$10,$E731&gt;0),$D731/$E731,IF(L$10=$F731,$D731-SUM($G731:K731),0))</f>
        <v>17587.674975315276</v>
      </c>
      <c r="M731" s="10">
        <f>IF(AND($F731&gt;M$10,$E731&gt;0),$D731/$E731,IF(M$10=$F731,$D731-SUM($G731:L731),0))</f>
        <v>17587.674975315276</v>
      </c>
      <c r="N731" s="2"/>
      <c r="O731" s="10">
        <f>I731*PRODUCT($O$17:O$17)</f>
        <v>17745.964050093113</v>
      </c>
      <c r="P731" s="10">
        <f>J731*PRODUCT($O$17:P$17)</f>
        <v>17905.677726543949</v>
      </c>
      <c r="Q731" s="10">
        <f>K731*PRODUCT($O$17:Q$17)</f>
        <v>18066.828826082841</v>
      </c>
      <c r="R731" s="10">
        <f>L731*PRODUCT($O$17:R$17)</f>
        <v>18229.430285517585</v>
      </c>
      <c r="S731" s="10">
        <f>M731*PRODUCT($O$17:S$17)</f>
        <v>18393.49515808724</v>
      </c>
      <c r="T731" s="2"/>
      <c r="U731" s="10">
        <f t="shared" si="70"/>
        <v>523505.93947774684</v>
      </c>
      <c r="V731" s="10">
        <f t="shared" ref="V731:Y746" si="72">U731*P$17-P731</f>
        <v>510311.81520650256</v>
      </c>
      <c r="W731" s="10">
        <f t="shared" si="72"/>
        <v>496837.79271727824</v>
      </c>
      <c r="X731" s="10">
        <f t="shared" si="72"/>
        <v>483079.90256621607</v>
      </c>
      <c r="Y731" s="10">
        <f t="shared" si="72"/>
        <v>469034.12653122476</v>
      </c>
    </row>
    <row r="732" spans="1:25" s="5" customFormat="1" x14ac:dyDescent="0.2">
      <c r="A732" s="2"/>
      <c r="B732" s="29">
        <f>'3) Input geactiveerde inflatie'!B719</f>
        <v>707</v>
      </c>
      <c r="C732" s="29">
        <f>'3) Input geactiveerde inflatie'!D719</f>
        <v>62925.157761672628</v>
      </c>
      <c r="D732" s="10">
        <f t="shared" si="71"/>
        <v>31462.578880836314</v>
      </c>
      <c r="E732" s="39">
        <f>'3) Input geactiveerde inflatie'!E719</f>
        <v>20.5</v>
      </c>
      <c r="F732" s="51">
        <f>'3) Input geactiveerde inflatie'!F719</f>
        <v>2042</v>
      </c>
      <c r="G732" s="2"/>
      <c r="H732" s="53"/>
      <c r="I732" s="10">
        <f>IF(AND($F732&gt;I$10,$E732&gt;0),$D732/$E732,IF(I$10=$F732,$D732-SUM($G732:G732),0))</f>
        <v>1534.7599454066494</v>
      </c>
      <c r="J732" s="10">
        <f>IF(AND($F732&gt;J$10,$E732&gt;0),$D732/$E732,IF(J$10=$F732,$D732-SUM($G732:I732),0))</f>
        <v>1534.7599454066494</v>
      </c>
      <c r="K732" s="10">
        <f>IF(AND($F732&gt;K$10,$E732&gt;0),$D732/$E732,IF(K$10=$F732,$D732-SUM($G732:J732),0))</f>
        <v>1534.7599454066494</v>
      </c>
      <c r="L732" s="10">
        <f>IF(AND($F732&gt;L$10,$E732&gt;0),$D732/$E732,IF(L$10=$F732,$D732-SUM($G732:K732),0))</f>
        <v>1534.7599454066494</v>
      </c>
      <c r="M732" s="10">
        <f>IF(AND($F732&gt;M$10,$E732&gt;0),$D732/$E732,IF(M$10=$F732,$D732-SUM($G732:L732),0))</f>
        <v>1534.7599454066494</v>
      </c>
      <c r="N732" s="2"/>
      <c r="O732" s="10">
        <f>I732*PRODUCT($O$17:O$17)</f>
        <v>1548.5727849153091</v>
      </c>
      <c r="P732" s="10">
        <f>J732*PRODUCT($O$17:P$17)</f>
        <v>1562.5099399795467</v>
      </c>
      <c r="Q732" s="10">
        <f>K732*PRODUCT($O$17:Q$17)</f>
        <v>1576.5725294393624</v>
      </c>
      <c r="R732" s="10">
        <f>L732*PRODUCT($O$17:R$17)</f>
        <v>1590.7616822043165</v>
      </c>
      <c r="S732" s="10">
        <f>M732*PRODUCT($O$17:S$17)</f>
        <v>1605.0785373441552</v>
      </c>
      <c r="T732" s="2"/>
      <c r="U732" s="10">
        <f t="shared" si="70"/>
        <v>30197.169305848529</v>
      </c>
      <c r="V732" s="10">
        <f t="shared" si="72"/>
        <v>28906.433889621614</v>
      </c>
      <c r="W732" s="10">
        <f t="shared" si="72"/>
        <v>27590.019265188843</v>
      </c>
      <c r="X732" s="10">
        <f t="shared" si="72"/>
        <v>26247.567756371223</v>
      </c>
      <c r="Y732" s="10">
        <f t="shared" si="72"/>
        <v>24878.717328834409</v>
      </c>
    </row>
    <row r="733" spans="1:25" s="5" customFormat="1" x14ac:dyDescent="0.2">
      <c r="A733" s="2"/>
      <c r="B733" s="29">
        <f>'3) Input geactiveerde inflatie'!B720</f>
        <v>708</v>
      </c>
      <c r="C733" s="29">
        <f>'3) Input geactiveerde inflatie'!D720</f>
        <v>-1.8088602876733054E-10</v>
      </c>
      <c r="D733" s="10">
        <f t="shared" si="71"/>
        <v>-9.0443014383665272E-11</v>
      </c>
      <c r="E733" s="39">
        <f>'3) Input geactiveerde inflatie'!E720</f>
        <v>0</v>
      </c>
      <c r="F733" s="51">
        <f>'3) Input geactiveerde inflatie'!F720</f>
        <v>2017</v>
      </c>
      <c r="G733" s="2"/>
      <c r="H733" s="53"/>
      <c r="I733" s="10">
        <f>IF(AND($F733&gt;I$10,$E733&gt;0),$D733/$E733,IF(I$10=$F733,$D733-SUM($G733:G733),0))</f>
        <v>0</v>
      </c>
      <c r="J733" s="10">
        <f>IF(AND($F733&gt;J$10,$E733&gt;0),$D733/$E733,IF(J$10=$F733,$D733-SUM($G733:I733),0))</f>
        <v>0</v>
      </c>
      <c r="K733" s="10">
        <f>IF(AND($F733&gt;K$10,$E733&gt;0),$D733/$E733,IF(K$10=$F733,$D733-SUM($G733:J733),0))</f>
        <v>0</v>
      </c>
      <c r="L733" s="10">
        <f>IF(AND($F733&gt;L$10,$E733&gt;0),$D733/$E733,IF(L$10=$F733,$D733-SUM($G733:K733),0))</f>
        <v>0</v>
      </c>
      <c r="M733" s="10">
        <f>IF(AND($F733&gt;M$10,$E733&gt;0),$D733/$E733,IF(M$10=$F733,$D733-SUM($G733:L733),0))</f>
        <v>0</v>
      </c>
      <c r="N733" s="2"/>
      <c r="O733" s="10">
        <f>I733*PRODUCT($O$17:O$17)</f>
        <v>0</v>
      </c>
      <c r="P733" s="10">
        <f>J733*PRODUCT($O$17:P$17)</f>
        <v>0</v>
      </c>
      <c r="Q733" s="10">
        <f>K733*PRODUCT($O$17:Q$17)</f>
        <v>0</v>
      </c>
      <c r="R733" s="10">
        <f>L733*PRODUCT($O$17:R$17)</f>
        <v>0</v>
      </c>
      <c r="S733" s="10">
        <f>M733*PRODUCT($O$17:S$17)</f>
        <v>0</v>
      </c>
      <c r="T733" s="2"/>
      <c r="U733" s="10">
        <f t="shared" si="70"/>
        <v>-9.1257001513118252E-11</v>
      </c>
      <c r="V733" s="10">
        <f t="shared" si="72"/>
        <v>-9.2078314526736313E-11</v>
      </c>
      <c r="W733" s="10">
        <f t="shared" si="72"/>
        <v>-9.290701935747693E-11</v>
      </c>
      <c r="X733" s="10">
        <f t="shared" si="72"/>
        <v>-9.3743182531694216E-11</v>
      </c>
      <c r="Y733" s="10">
        <f t="shared" si="72"/>
        <v>-9.4586871174479459E-11</v>
      </c>
    </row>
    <row r="734" spans="1:25" s="5" customFormat="1" x14ac:dyDescent="0.2">
      <c r="A734" s="2"/>
      <c r="B734" s="29">
        <f>'3) Input geactiveerde inflatie'!B721</f>
        <v>709</v>
      </c>
      <c r="C734" s="29">
        <f>'3) Input geactiveerde inflatie'!D721</f>
        <v>891.67647387860143</v>
      </c>
      <c r="D734" s="10">
        <f t="shared" si="71"/>
        <v>445.83823693930071</v>
      </c>
      <c r="E734" s="39">
        <f>'3) Input geactiveerde inflatie'!E721</f>
        <v>0</v>
      </c>
      <c r="F734" s="51">
        <f>'3) Input geactiveerde inflatie'!F721</f>
        <v>2012</v>
      </c>
      <c r="G734" s="2"/>
      <c r="H734" s="53"/>
      <c r="I734" s="10">
        <f>IF(AND($F734&gt;I$10,$E734&gt;0),$D734/$E734,IF(I$10=$F734,$D734-SUM($G734:G734),0))</f>
        <v>0</v>
      </c>
      <c r="J734" s="10">
        <f>IF(AND($F734&gt;J$10,$E734&gt;0),$D734/$E734,IF(J$10=$F734,$D734-SUM($G734:I734),0))</f>
        <v>0</v>
      </c>
      <c r="K734" s="10">
        <f>IF(AND($F734&gt;K$10,$E734&gt;0),$D734/$E734,IF(K$10=$F734,$D734-SUM($G734:J734),0))</f>
        <v>0</v>
      </c>
      <c r="L734" s="10">
        <f>IF(AND($F734&gt;L$10,$E734&gt;0),$D734/$E734,IF(L$10=$F734,$D734-SUM($G734:K734),0))</f>
        <v>0</v>
      </c>
      <c r="M734" s="10">
        <f>IF(AND($F734&gt;M$10,$E734&gt;0),$D734/$E734,IF(M$10=$F734,$D734-SUM($G734:L734),0))</f>
        <v>0</v>
      </c>
      <c r="N734" s="2"/>
      <c r="O734" s="10">
        <f>I734*PRODUCT($O$17:O$17)</f>
        <v>0</v>
      </c>
      <c r="P734" s="10">
        <f>J734*PRODUCT($O$17:P$17)</f>
        <v>0</v>
      </c>
      <c r="Q734" s="10">
        <f>K734*PRODUCT($O$17:Q$17)</f>
        <v>0</v>
      </c>
      <c r="R734" s="10">
        <f>L734*PRODUCT($O$17:R$17)</f>
        <v>0</v>
      </c>
      <c r="S734" s="10">
        <f>M734*PRODUCT($O$17:S$17)</f>
        <v>0</v>
      </c>
      <c r="T734" s="2"/>
      <c r="U734" s="10">
        <f t="shared" si="70"/>
        <v>449.8507810717544</v>
      </c>
      <c r="V734" s="10">
        <f t="shared" si="72"/>
        <v>453.89943810140016</v>
      </c>
      <c r="W734" s="10">
        <f t="shared" si="72"/>
        <v>457.98453304431274</v>
      </c>
      <c r="X734" s="10">
        <f t="shared" si="72"/>
        <v>462.10639384171151</v>
      </c>
      <c r="Y734" s="10">
        <f t="shared" si="72"/>
        <v>466.26535138628685</v>
      </c>
    </row>
    <row r="735" spans="1:25" s="5" customFormat="1" x14ac:dyDescent="0.2">
      <c r="A735" s="2"/>
      <c r="B735" s="29">
        <f>'3) Input geactiveerde inflatie'!B722</f>
        <v>710</v>
      </c>
      <c r="C735" s="29">
        <f>'3) Input geactiveerde inflatie'!D722</f>
        <v>750493.90064589214</v>
      </c>
      <c r="D735" s="10">
        <f t="shared" si="71"/>
        <v>375246.95032294607</v>
      </c>
      <c r="E735" s="39">
        <f>'3) Input geactiveerde inflatie'!E722</f>
        <v>41.5</v>
      </c>
      <c r="F735" s="51">
        <f>'3) Input geactiveerde inflatie'!F722</f>
        <v>2063</v>
      </c>
      <c r="G735" s="2"/>
      <c r="H735" s="53"/>
      <c r="I735" s="10">
        <f>IF(AND($F735&gt;I$10,$E735&gt;0),$D735/$E735,IF(I$10=$F735,$D735-SUM($G735:G735),0))</f>
        <v>9042.0951885047252</v>
      </c>
      <c r="J735" s="10">
        <f>IF(AND($F735&gt;J$10,$E735&gt;0),$D735/$E735,IF(J$10=$F735,$D735-SUM($G735:I735),0))</f>
        <v>9042.0951885047252</v>
      </c>
      <c r="K735" s="10">
        <f>IF(AND($F735&gt;K$10,$E735&gt;0),$D735/$E735,IF(K$10=$F735,$D735-SUM($G735:J735),0))</f>
        <v>9042.0951885047252</v>
      </c>
      <c r="L735" s="10">
        <f>IF(AND($F735&gt;L$10,$E735&gt;0),$D735/$E735,IF(L$10=$F735,$D735-SUM($G735:K735),0))</f>
        <v>9042.0951885047252</v>
      </c>
      <c r="M735" s="10">
        <f>IF(AND($F735&gt;M$10,$E735&gt;0),$D735/$E735,IF(M$10=$F735,$D735-SUM($G735:L735),0))</f>
        <v>9042.0951885047252</v>
      </c>
      <c r="N735" s="2"/>
      <c r="O735" s="10">
        <f>I735*PRODUCT($O$17:O$17)</f>
        <v>9123.4740452012666</v>
      </c>
      <c r="P735" s="10">
        <f>J735*PRODUCT($O$17:P$17)</f>
        <v>9205.585311608078</v>
      </c>
      <c r="Q735" s="10">
        <f>K735*PRODUCT($O$17:Q$17)</f>
        <v>9288.4355794125477</v>
      </c>
      <c r="R735" s="10">
        <f>L735*PRODUCT($O$17:R$17)</f>
        <v>9372.0314996272591</v>
      </c>
      <c r="S735" s="10">
        <f>M735*PRODUCT($O$17:S$17)</f>
        <v>9456.3797831239044</v>
      </c>
      <c r="T735" s="2"/>
      <c r="U735" s="10">
        <f t="shared" si="70"/>
        <v>369500.69883065129</v>
      </c>
      <c r="V735" s="10">
        <f t="shared" si="72"/>
        <v>363620.61980851903</v>
      </c>
      <c r="W735" s="10">
        <f t="shared" si="72"/>
        <v>357604.76980738313</v>
      </c>
      <c r="X735" s="10">
        <f t="shared" si="72"/>
        <v>351451.18123602227</v>
      </c>
      <c r="Y735" s="10">
        <f t="shared" si="72"/>
        <v>345157.86208402255</v>
      </c>
    </row>
    <row r="736" spans="1:25" s="5" customFormat="1" x14ac:dyDescent="0.2">
      <c r="A736" s="2"/>
      <c r="B736" s="29">
        <f>'3) Input geactiveerde inflatie'!B723</f>
        <v>711</v>
      </c>
      <c r="C736" s="29">
        <f>'3) Input geactiveerde inflatie'!D723</f>
        <v>70096.759300267906</v>
      </c>
      <c r="D736" s="10">
        <f t="shared" si="71"/>
        <v>35048.379650133953</v>
      </c>
      <c r="E736" s="39">
        <f>'3) Input geactiveerde inflatie'!E723</f>
        <v>31.5</v>
      </c>
      <c r="F736" s="51">
        <f>'3) Input geactiveerde inflatie'!F723</f>
        <v>2053</v>
      </c>
      <c r="G736" s="2"/>
      <c r="H736" s="53"/>
      <c r="I736" s="10">
        <f>IF(AND($F736&gt;I$10,$E736&gt;0),$D736/$E736,IF(I$10=$F736,$D736-SUM($G736:G736),0))</f>
        <v>1112.6469730201254</v>
      </c>
      <c r="J736" s="10">
        <f>IF(AND($F736&gt;J$10,$E736&gt;0),$D736/$E736,IF(J$10=$F736,$D736-SUM($G736:I736),0))</f>
        <v>1112.6469730201254</v>
      </c>
      <c r="K736" s="10">
        <f>IF(AND($F736&gt;K$10,$E736&gt;0),$D736/$E736,IF(K$10=$F736,$D736-SUM($G736:J736),0))</f>
        <v>1112.6469730201254</v>
      </c>
      <c r="L736" s="10">
        <f>IF(AND($F736&gt;L$10,$E736&gt;0),$D736/$E736,IF(L$10=$F736,$D736-SUM($G736:K736),0))</f>
        <v>1112.6469730201254</v>
      </c>
      <c r="M736" s="10">
        <f>IF(AND($F736&gt;M$10,$E736&gt;0),$D736/$E736,IF(M$10=$F736,$D736-SUM($G736:L736),0))</f>
        <v>1112.6469730201254</v>
      </c>
      <c r="N736" s="2"/>
      <c r="O736" s="10">
        <f>I736*PRODUCT($O$17:O$17)</f>
        <v>1122.6607957773065</v>
      </c>
      <c r="P736" s="10">
        <f>J736*PRODUCT($O$17:P$17)</f>
        <v>1132.7647429393021</v>
      </c>
      <c r="Q736" s="10">
        <f>K736*PRODUCT($O$17:Q$17)</f>
        <v>1142.9596256257555</v>
      </c>
      <c r="R736" s="10">
        <f>L736*PRODUCT($O$17:R$17)</f>
        <v>1153.2462622563871</v>
      </c>
      <c r="S736" s="10">
        <f>M736*PRODUCT($O$17:S$17)</f>
        <v>1163.6254786166946</v>
      </c>
      <c r="T736" s="2"/>
      <c r="U736" s="10">
        <f t="shared" si="70"/>
        <v>34241.154271207844</v>
      </c>
      <c r="V736" s="10">
        <f t="shared" si="72"/>
        <v>33416.559916709404</v>
      </c>
      <c r="W736" s="10">
        <f t="shared" si="72"/>
        <v>32574.349330334029</v>
      </c>
      <c r="X736" s="10">
        <f t="shared" si="72"/>
        <v>31714.272212050648</v>
      </c>
      <c r="Y736" s="10">
        <f t="shared" si="72"/>
        <v>30836.075183342407</v>
      </c>
    </row>
    <row r="737" spans="1:25" s="5" customFormat="1" x14ac:dyDescent="0.2">
      <c r="A737" s="2"/>
      <c r="B737" s="29">
        <f>'3) Input geactiveerde inflatie'!B724</f>
        <v>712</v>
      </c>
      <c r="C737" s="29">
        <f>'3) Input geactiveerde inflatie'!D724</f>
        <v>29309.752037760074</v>
      </c>
      <c r="D737" s="10">
        <f t="shared" si="71"/>
        <v>14654.876018880037</v>
      </c>
      <c r="E737" s="39">
        <f>'3) Input geactiveerde inflatie'!E724</f>
        <v>21.5</v>
      </c>
      <c r="F737" s="51">
        <f>'3) Input geactiveerde inflatie'!F724</f>
        <v>2043</v>
      </c>
      <c r="G737" s="2"/>
      <c r="H737" s="53"/>
      <c r="I737" s="10">
        <f>IF(AND($F737&gt;I$10,$E737&gt;0),$D737/$E737,IF(I$10=$F737,$D737-SUM($G737:G737),0))</f>
        <v>681.62214041302502</v>
      </c>
      <c r="J737" s="10">
        <f>IF(AND($F737&gt;J$10,$E737&gt;0),$D737/$E737,IF(J$10=$F737,$D737-SUM($G737:I737),0))</f>
        <v>681.62214041302502</v>
      </c>
      <c r="K737" s="10">
        <f>IF(AND($F737&gt;K$10,$E737&gt;0),$D737/$E737,IF(K$10=$F737,$D737-SUM($G737:J737),0))</f>
        <v>681.62214041302502</v>
      </c>
      <c r="L737" s="10">
        <f>IF(AND($F737&gt;L$10,$E737&gt;0),$D737/$E737,IF(L$10=$F737,$D737-SUM($G737:K737),0))</f>
        <v>681.62214041302502</v>
      </c>
      <c r="M737" s="10">
        <f>IF(AND($F737&gt;M$10,$E737&gt;0),$D737/$E737,IF(M$10=$F737,$D737-SUM($G737:L737),0))</f>
        <v>681.62214041302502</v>
      </c>
      <c r="N737" s="2"/>
      <c r="O737" s="10">
        <f>I737*PRODUCT($O$17:O$17)</f>
        <v>687.7567396767422</v>
      </c>
      <c r="P737" s="10">
        <f>J737*PRODUCT($O$17:P$17)</f>
        <v>693.94655033383276</v>
      </c>
      <c r="Q737" s="10">
        <f>K737*PRODUCT($O$17:Q$17)</f>
        <v>700.19206928683718</v>
      </c>
      <c r="R737" s="10">
        <f>L737*PRODUCT($O$17:R$17)</f>
        <v>706.49379791041861</v>
      </c>
      <c r="S737" s="10">
        <f>M737*PRODUCT($O$17:S$17)</f>
        <v>712.85224209161231</v>
      </c>
      <c r="T737" s="2"/>
      <c r="U737" s="10">
        <f t="shared" si="70"/>
        <v>14099.013163373213</v>
      </c>
      <c r="V737" s="10">
        <f t="shared" si="72"/>
        <v>13531.957731509738</v>
      </c>
      <c r="W737" s="10">
        <f t="shared" si="72"/>
        <v>12953.553281806488</v>
      </c>
      <c r="X737" s="10">
        <f t="shared" si="72"/>
        <v>12363.641463432326</v>
      </c>
      <c r="Y737" s="10">
        <f t="shared" si="72"/>
        <v>11762.061994511603</v>
      </c>
    </row>
    <row r="738" spans="1:25" s="5" customFormat="1" x14ac:dyDescent="0.2">
      <c r="A738" s="2"/>
      <c r="B738" s="29">
        <f>'3) Input geactiveerde inflatie'!B725</f>
        <v>713</v>
      </c>
      <c r="C738" s="29">
        <f>'3) Input geactiveerde inflatie'!D725</f>
        <v>51107.530547904898</v>
      </c>
      <c r="D738" s="10">
        <f t="shared" si="71"/>
        <v>25553.765273952449</v>
      </c>
      <c r="E738" s="39">
        <f>'3) Input geactiveerde inflatie'!E725</f>
        <v>16.5</v>
      </c>
      <c r="F738" s="51">
        <f>'3) Input geactiveerde inflatie'!F725</f>
        <v>2038</v>
      </c>
      <c r="G738" s="2"/>
      <c r="H738" s="53"/>
      <c r="I738" s="10">
        <f>IF(AND($F738&gt;I$10,$E738&gt;0),$D738/$E738,IF(I$10=$F738,$D738-SUM($G738:G738),0))</f>
        <v>1548.713046906209</v>
      </c>
      <c r="J738" s="10">
        <f>IF(AND($F738&gt;J$10,$E738&gt;0),$D738/$E738,IF(J$10=$F738,$D738-SUM($G738:I738),0))</f>
        <v>1548.713046906209</v>
      </c>
      <c r="K738" s="10">
        <f>IF(AND($F738&gt;K$10,$E738&gt;0),$D738/$E738,IF(K$10=$F738,$D738-SUM($G738:J738),0))</f>
        <v>1548.713046906209</v>
      </c>
      <c r="L738" s="10">
        <f>IF(AND($F738&gt;L$10,$E738&gt;0),$D738/$E738,IF(L$10=$F738,$D738-SUM($G738:K738),0))</f>
        <v>1548.713046906209</v>
      </c>
      <c r="M738" s="10">
        <f>IF(AND($F738&gt;M$10,$E738&gt;0),$D738/$E738,IF(M$10=$F738,$D738-SUM($G738:L738),0))</f>
        <v>1548.713046906209</v>
      </c>
      <c r="N738" s="2"/>
      <c r="O738" s="10">
        <f>I738*PRODUCT($O$17:O$17)</f>
        <v>1562.6514643283647</v>
      </c>
      <c r="P738" s="10">
        <f>J738*PRODUCT($O$17:P$17)</f>
        <v>1576.7153275073199</v>
      </c>
      <c r="Q738" s="10">
        <f>K738*PRODUCT($O$17:Q$17)</f>
        <v>1590.9057654548853</v>
      </c>
      <c r="R738" s="10">
        <f>L738*PRODUCT($O$17:R$17)</f>
        <v>1605.2239173439791</v>
      </c>
      <c r="S738" s="10">
        <f>M738*PRODUCT($O$17:S$17)</f>
        <v>1619.6709326000748</v>
      </c>
      <c r="T738" s="2"/>
      <c r="U738" s="10">
        <f t="shared" si="70"/>
        <v>24221.097697089652</v>
      </c>
      <c r="V738" s="10">
        <f t="shared" si="72"/>
        <v>22862.372248856136</v>
      </c>
      <c r="W738" s="10">
        <f t="shared" si="72"/>
        <v>21477.227833640954</v>
      </c>
      <c r="X738" s="10">
        <f t="shared" si="72"/>
        <v>20065.298966799743</v>
      </c>
      <c r="Y738" s="10">
        <f t="shared" si="72"/>
        <v>18626.215724900863</v>
      </c>
    </row>
    <row r="739" spans="1:25" s="5" customFormat="1" x14ac:dyDescent="0.2">
      <c r="A739" s="2"/>
      <c r="B739" s="29">
        <f>'3) Input geactiveerde inflatie'!B726</f>
        <v>714</v>
      </c>
      <c r="C739" s="29">
        <f>'3) Input geactiveerde inflatie'!D726</f>
        <v>-5.9036175895016641E-11</v>
      </c>
      <c r="D739" s="10">
        <f t="shared" si="71"/>
        <v>-2.951808794750832E-11</v>
      </c>
      <c r="E739" s="39">
        <f>'3) Input geactiveerde inflatie'!E726</f>
        <v>0</v>
      </c>
      <c r="F739" s="51">
        <f>'3) Input geactiveerde inflatie'!F726</f>
        <v>2018</v>
      </c>
      <c r="G739" s="2"/>
      <c r="H739" s="53"/>
      <c r="I739" s="10">
        <f>IF(AND($F739&gt;I$10,$E739&gt;0),$D739/$E739,IF(I$10=$F739,$D739-SUM($G739:G739),0))</f>
        <v>0</v>
      </c>
      <c r="J739" s="10">
        <f>IF(AND($F739&gt;J$10,$E739&gt;0),$D739/$E739,IF(J$10=$F739,$D739-SUM($G739:I739),0))</f>
        <v>0</v>
      </c>
      <c r="K739" s="10">
        <f>IF(AND($F739&gt;K$10,$E739&gt;0),$D739/$E739,IF(K$10=$F739,$D739-SUM($G739:J739),0))</f>
        <v>0</v>
      </c>
      <c r="L739" s="10">
        <f>IF(AND($F739&gt;L$10,$E739&gt;0),$D739/$E739,IF(L$10=$F739,$D739-SUM($G739:K739),0))</f>
        <v>0</v>
      </c>
      <c r="M739" s="10">
        <f>IF(AND($F739&gt;M$10,$E739&gt;0),$D739/$E739,IF(M$10=$F739,$D739-SUM($G739:L739),0))</f>
        <v>0</v>
      </c>
      <c r="N739" s="2"/>
      <c r="O739" s="10">
        <f>I739*PRODUCT($O$17:O$17)</f>
        <v>0</v>
      </c>
      <c r="P739" s="10">
        <f>J739*PRODUCT($O$17:P$17)</f>
        <v>0</v>
      </c>
      <c r="Q739" s="10">
        <f>K739*PRODUCT($O$17:Q$17)</f>
        <v>0</v>
      </c>
      <c r="R739" s="10">
        <f>L739*PRODUCT($O$17:R$17)</f>
        <v>0</v>
      </c>
      <c r="S739" s="10">
        <f>M739*PRODUCT($O$17:S$17)</f>
        <v>0</v>
      </c>
      <c r="T739" s="2"/>
      <c r="U739" s="10">
        <f t="shared" si="70"/>
        <v>-2.978375073903589E-11</v>
      </c>
      <c r="V739" s="10">
        <f t="shared" si="72"/>
        <v>-3.005180449568721E-11</v>
      </c>
      <c r="W739" s="10">
        <f t="shared" si="72"/>
        <v>-3.0322270736148394E-11</v>
      </c>
      <c r="X739" s="10">
        <f t="shared" si="72"/>
        <v>-3.0595171172773726E-11</v>
      </c>
      <c r="Y739" s="10">
        <f t="shared" si="72"/>
        <v>-3.0870527713328688E-11</v>
      </c>
    </row>
    <row r="740" spans="1:25" s="5" customFormat="1" x14ac:dyDescent="0.2">
      <c r="A740" s="2"/>
      <c r="B740" s="29">
        <f>'3) Input geactiveerde inflatie'!B727</f>
        <v>715</v>
      </c>
      <c r="C740" s="29">
        <f>'3) Input geactiveerde inflatie'!D727</f>
        <v>868719.3164932318</v>
      </c>
      <c r="D740" s="10">
        <f t="shared" si="71"/>
        <v>434359.6582466159</v>
      </c>
      <c r="E740" s="39">
        <f>'3) Input geactiveerde inflatie'!E727</f>
        <v>42.5</v>
      </c>
      <c r="F740" s="51">
        <f>'3) Input geactiveerde inflatie'!F727</f>
        <v>2064</v>
      </c>
      <c r="G740" s="2"/>
      <c r="H740" s="53"/>
      <c r="I740" s="10">
        <f>IF(AND($F740&gt;I$10,$E740&gt;0),$D740/$E740,IF(I$10=$F740,$D740-SUM($G740:G740),0))</f>
        <v>10220.22725286155</v>
      </c>
      <c r="J740" s="10">
        <f>IF(AND($F740&gt;J$10,$E740&gt;0),$D740/$E740,IF(J$10=$F740,$D740-SUM($G740:I740),0))</f>
        <v>10220.22725286155</v>
      </c>
      <c r="K740" s="10">
        <f>IF(AND($F740&gt;K$10,$E740&gt;0),$D740/$E740,IF(K$10=$F740,$D740-SUM($G740:J740),0))</f>
        <v>10220.22725286155</v>
      </c>
      <c r="L740" s="10">
        <f>IF(AND($F740&gt;L$10,$E740&gt;0),$D740/$E740,IF(L$10=$F740,$D740-SUM($G740:K740),0))</f>
        <v>10220.22725286155</v>
      </c>
      <c r="M740" s="10">
        <f>IF(AND($F740&gt;M$10,$E740&gt;0),$D740/$E740,IF(M$10=$F740,$D740-SUM($G740:L740),0))</f>
        <v>10220.22725286155</v>
      </c>
      <c r="N740" s="2"/>
      <c r="O740" s="10">
        <f>I740*PRODUCT($O$17:O$17)</f>
        <v>10312.209298137303</v>
      </c>
      <c r="P740" s="10">
        <f>J740*PRODUCT($O$17:P$17)</f>
        <v>10405.019181820539</v>
      </c>
      <c r="Q740" s="10">
        <f>K740*PRODUCT($O$17:Q$17)</f>
        <v>10498.664354456922</v>
      </c>
      <c r="R740" s="10">
        <f>L740*PRODUCT($O$17:R$17)</f>
        <v>10593.152333647031</v>
      </c>
      <c r="S740" s="10">
        <f>M740*PRODUCT($O$17:S$17)</f>
        <v>10688.490704649854</v>
      </c>
      <c r="T740" s="2"/>
      <c r="U740" s="10">
        <f t="shared" si="70"/>
        <v>427956.68587269814</v>
      </c>
      <c r="V740" s="10">
        <f t="shared" si="72"/>
        <v>421403.27686373179</v>
      </c>
      <c r="W740" s="10">
        <f t="shared" si="72"/>
        <v>414697.24200104841</v>
      </c>
      <c r="X740" s="10">
        <f t="shared" si="72"/>
        <v>407836.3648454108</v>
      </c>
      <c r="Y740" s="10">
        <f t="shared" si="72"/>
        <v>400818.40142436966</v>
      </c>
    </row>
    <row r="741" spans="1:25" s="5" customFormat="1" x14ac:dyDescent="0.2">
      <c r="A741" s="2"/>
      <c r="B741" s="29">
        <f>'3) Input geactiveerde inflatie'!B728</f>
        <v>716</v>
      </c>
      <c r="C741" s="29">
        <f>'3) Input geactiveerde inflatie'!D728</f>
        <v>110408.4352115253</v>
      </c>
      <c r="D741" s="10">
        <f t="shared" si="71"/>
        <v>55204.217605762649</v>
      </c>
      <c r="E741" s="39">
        <f>'3) Input geactiveerde inflatie'!E728</f>
        <v>32.5</v>
      </c>
      <c r="F741" s="51">
        <f>'3) Input geactiveerde inflatie'!F728</f>
        <v>2054</v>
      </c>
      <c r="G741" s="2"/>
      <c r="H741" s="53"/>
      <c r="I741" s="10">
        <f>IF(AND($F741&gt;I$10,$E741&gt;0),$D741/$E741,IF(I$10=$F741,$D741-SUM($G741:G741),0))</f>
        <v>1698.591310946543</v>
      </c>
      <c r="J741" s="10">
        <f>IF(AND($F741&gt;J$10,$E741&gt;0),$D741/$E741,IF(J$10=$F741,$D741-SUM($G741:I741),0))</f>
        <v>1698.591310946543</v>
      </c>
      <c r="K741" s="10">
        <f>IF(AND($F741&gt;K$10,$E741&gt;0),$D741/$E741,IF(K$10=$F741,$D741-SUM($G741:J741),0))</f>
        <v>1698.591310946543</v>
      </c>
      <c r="L741" s="10">
        <f>IF(AND($F741&gt;L$10,$E741&gt;0),$D741/$E741,IF(L$10=$F741,$D741-SUM($G741:K741),0))</f>
        <v>1698.591310946543</v>
      </c>
      <c r="M741" s="10">
        <f>IF(AND($F741&gt;M$10,$E741&gt;0),$D741/$E741,IF(M$10=$F741,$D741-SUM($G741:L741),0))</f>
        <v>1698.591310946543</v>
      </c>
      <c r="N741" s="2"/>
      <c r="O741" s="10">
        <f>I741*PRODUCT($O$17:O$17)</f>
        <v>1713.8786327450616</v>
      </c>
      <c r="P741" s="10">
        <f>J741*PRODUCT($O$17:P$17)</f>
        <v>1729.3035404397672</v>
      </c>
      <c r="Q741" s="10">
        <f>K741*PRODUCT($O$17:Q$17)</f>
        <v>1744.8672723037246</v>
      </c>
      <c r="R741" s="10">
        <f>L741*PRODUCT($O$17:R$17)</f>
        <v>1760.571077754458</v>
      </c>
      <c r="S741" s="10">
        <f>M741*PRODUCT($O$17:S$17)</f>
        <v>1776.416217454248</v>
      </c>
      <c r="T741" s="2"/>
      <c r="U741" s="10">
        <f t="shared" si="70"/>
        <v>53987.176931469439</v>
      </c>
      <c r="V741" s="10">
        <f t="shared" si="72"/>
        <v>52743.757983412892</v>
      </c>
      <c r="W741" s="10">
        <f t="shared" si="72"/>
        <v>51473.584532959881</v>
      </c>
      <c r="X741" s="10">
        <f t="shared" si="72"/>
        <v>50176.275716002056</v>
      </c>
      <c r="Y741" s="10">
        <f t="shared" si="72"/>
        <v>48851.445979991819</v>
      </c>
    </row>
    <row r="742" spans="1:25" s="5" customFormat="1" x14ac:dyDescent="0.2">
      <c r="A742" s="2"/>
      <c r="B742" s="29">
        <f>'3) Input geactiveerde inflatie'!B729</f>
        <v>717</v>
      </c>
      <c r="C742" s="29">
        <f>'3) Input geactiveerde inflatie'!D729</f>
        <v>28190.169285383483</v>
      </c>
      <c r="D742" s="10">
        <f t="shared" si="71"/>
        <v>14095.084642691741</v>
      </c>
      <c r="E742" s="39">
        <f>'3) Input geactiveerde inflatie'!E729</f>
        <v>22.5</v>
      </c>
      <c r="F742" s="51">
        <f>'3) Input geactiveerde inflatie'!F729</f>
        <v>2044</v>
      </c>
      <c r="G742" s="2"/>
      <c r="H742" s="53"/>
      <c r="I742" s="10">
        <f>IF(AND($F742&gt;I$10,$E742&gt;0),$D742/$E742,IF(I$10=$F742,$D742-SUM($G742:G742),0))</f>
        <v>626.44820634185521</v>
      </c>
      <c r="J742" s="10">
        <f>IF(AND($F742&gt;J$10,$E742&gt;0),$D742/$E742,IF(J$10=$F742,$D742-SUM($G742:I742),0))</f>
        <v>626.44820634185521</v>
      </c>
      <c r="K742" s="10">
        <f>IF(AND($F742&gt;K$10,$E742&gt;0),$D742/$E742,IF(K$10=$F742,$D742-SUM($G742:J742),0))</f>
        <v>626.44820634185521</v>
      </c>
      <c r="L742" s="10">
        <f>IF(AND($F742&gt;L$10,$E742&gt;0),$D742/$E742,IF(L$10=$F742,$D742-SUM($G742:K742),0))</f>
        <v>626.44820634185521</v>
      </c>
      <c r="M742" s="10">
        <f>IF(AND($F742&gt;M$10,$E742&gt;0),$D742/$E742,IF(M$10=$F742,$D742-SUM($G742:L742),0))</f>
        <v>626.44820634185521</v>
      </c>
      <c r="N742" s="2"/>
      <c r="O742" s="10">
        <f>I742*PRODUCT($O$17:O$17)</f>
        <v>632.08624019893182</v>
      </c>
      <c r="P742" s="10">
        <f>J742*PRODUCT($O$17:P$17)</f>
        <v>637.77501636072213</v>
      </c>
      <c r="Q742" s="10">
        <f>K742*PRODUCT($O$17:Q$17)</f>
        <v>643.5149915079686</v>
      </c>
      <c r="R742" s="10">
        <f>L742*PRODUCT($O$17:R$17)</f>
        <v>649.30662643154017</v>
      </c>
      <c r="S742" s="10">
        <f>M742*PRODUCT($O$17:S$17)</f>
        <v>655.15038606942403</v>
      </c>
      <c r="T742" s="2"/>
      <c r="U742" s="10">
        <f t="shared" si="70"/>
        <v>13589.854164277032</v>
      </c>
      <c r="V742" s="10">
        <f t="shared" si="72"/>
        <v>13074.387835394802</v>
      </c>
      <c r="W742" s="10">
        <f t="shared" si="72"/>
        <v>12548.542334405385</v>
      </c>
      <c r="X742" s="10">
        <f t="shared" si="72"/>
        <v>12012.172588983492</v>
      </c>
      <c r="Y742" s="10">
        <f t="shared" si="72"/>
        <v>11465.131756214918</v>
      </c>
    </row>
    <row r="743" spans="1:25" s="5" customFormat="1" x14ac:dyDescent="0.2">
      <c r="A743" s="2"/>
      <c r="B743" s="29">
        <f>'3) Input geactiveerde inflatie'!B730</f>
        <v>718</v>
      </c>
      <c r="C743" s="29">
        <f>'3) Input geactiveerde inflatie'!D730</f>
        <v>10929.909800594774</v>
      </c>
      <c r="D743" s="10">
        <f t="shared" si="71"/>
        <v>5464.9549002973872</v>
      </c>
      <c r="E743" s="39">
        <f>'3) Input geactiveerde inflatie'!E730</f>
        <v>17.5</v>
      </c>
      <c r="F743" s="51">
        <f>'3) Input geactiveerde inflatie'!F730</f>
        <v>2039</v>
      </c>
      <c r="G743" s="2"/>
      <c r="H743" s="53"/>
      <c r="I743" s="10">
        <f>IF(AND($F743&gt;I$10,$E743&gt;0),$D743/$E743,IF(I$10=$F743,$D743-SUM($G743:G743),0))</f>
        <v>312.2831371598507</v>
      </c>
      <c r="J743" s="10">
        <f>IF(AND($F743&gt;J$10,$E743&gt;0),$D743/$E743,IF(J$10=$F743,$D743-SUM($G743:I743),0))</f>
        <v>312.2831371598507</v>
      </c>
      <c r="K743" s="10">
        <f>IF(AND($F743&gt;K$10,$E743&gt;0),$D743/$E743,IF(K$10=$F743,$D743-SUM($G743:J743),0))</f>
        <v>312.2831371598507</v>
      </c>
      <c r="L743" s="10">
        <f>IF(AND($F743&gt;L$10,$E743&gt;0),$D743/$E743,IF(L$10=$F743,$D743-SUM($G743:K743),0))</f>
        <v>312.2831371598507</v>
      </c>
      <c r="M743" s="10">
        <f>IF(AND($F743&gt;M$10,$E743&gt;0),$D743/$E743,IF(M$10=$F743,$D743-SUM($G743:L743),0))</f>
        <v>312.2831371598507</v>
      </c>
      <c r="N743" s="2"/>
      <c r="O743" s="10">
        <f>I743*PRODUCT($O$17:O$17)</f>
        <v>315.09368539428931</v>
      </c>
      <c r="P743" s="10">
        <f>J743*PRODUCT($O$17:P$17)</f>
        <v>317.9295285628379</v>
      </c>
      <c r="Q743" s="10">
        <f>K743*PRODUCT($O$17:Q$17)</f>
        <v>320.79089431990337</v>
      </c>
      <c r="R743" s="10">
        <f>L743*PRODUCT($O$17:R$17)</f>
        <v>323.67801236878245</v>
      </c>
      <c r="S743" s="10">
        <f>M743*PRODUCT($O$17:S$17)</f>
        <v>326.59111448010145</v>
      </c>
      <c r="T743" s="2"/>
      <c r="U743" s="10">
        <f t="shared" si="70"/>
        <v>5199.0458090057737</v>
      </c>
      <c r="V743" s="10">
        <f t="shared" si="72"/>
        <v>4927.9076927239876</v>
      </c>
      <c r="W743" s="10">
        <f t="shared" si="72"/>
        <v>4651.4679676385995</v>
      </c>
      <c r="X743" s="10">
        <f t="shared" si="72"/>
        <v>4369.6531669785645</v>
      </c>
      <c r="Y743" s="10">
        <f t="shared" si="72"/>
        <v>4082.3889310012696</v>
      </c>
    </row>
    <row r="744" spans="1:25" s="5" customFormat="1" x14ac:dyDescent="0.2">
      <c r="A744" s="2"/>
      <c r="B744" s="29">
        <f>'3) Input geactiveerde inflatie'!B731</f>
        <v>719</v>
      </c>
      <c r="C744" s="29">
        <f>'3) Input geactiveerde inflatie'!D731</f>
        <v>-4.5704422518610955E-11</v>
      </c>
      <c r="D744" s="10">
        <f t="shared" si="71"/>
        <v>-2.2852211259305477E-11</v>
      </c>
      <c r="E744" s="39">
        <f>'3) Input geactiveerde inflatie'!E731</f>
        <v>0</v>
      </c>
      <c r="F744" s="51">
        <f>'3) Input geactiveerde inflatie'!F731</f>
        <v>2019</v>
      </c>
      <c r="G744" s="2"/>
      <c r="H744" s="53"/>
      <c r="I744" s="10">
        <f>IF(AND($F744&gt;I$10,$E744&gt;0),$D744/$E744,IF(I$10=$F744,$D744-SUM($G744:G744),0))</f>
        <v>0</v>
      </c>
      <c r="J744" s="10">
        <f>IF(AND($F744&gt;J$10,$E744&gt;0),$D744/$E744,IF(J$10=$F744,$D744-SUM($G744:I744),0))</f>
        <v>0</v>
      </c>
      <c r="K744" s="10">
        <f>IF(AND($F744&gt;K$10,$E744&gt;0),$D744/$E744,IF(K$10=$F744,$D744-SUM($G744:J744),0))</f>
        <v>0</v>
      </c>
      <c r="L744" s="10">
        <f>IF(AND($F744&gt;L$10,$E744&gt;0),$D744/$E744,IF(L$10=$F744,$D744-SUM($G744:K744),0))</f>
        <v>0</v>
      </c>
      <c r="M744" s="10">
        <f>IF(AND($F744&gt;M$10,$E744&gt;0),$D744/$E744,IF(M$10=$F744,$D744-SUM($G744:L744),0))</f>
        <v>0</v>
      </c>
      <c r="N744" s="2"/>
      <c r="O744" s="10">
        <f>I744*PRODUCT($O$17:O$17)</f>
        <v>0</v>
      </c>
      <c r="P744" s="10">
        <f>J744*PRODUCT($O$17:P$17)</f>
        <v>0</v>
      </c>
      <c r="Q744" s="10">
        <f>K744*PRODUCT($O$17:Q$17)</f>
        <v>0</v>
      </c>
      <c r="R744" s="10">
        <f>L744*PRODUCT($O$17:R$17)</f>
        <v>0</v>
      </c>
      <c r="S744" s="10">
        <f>M744*PRODUCT($O$17:S$17)</f>
        <v>0</v>
      </c>
      <c r="T744" s="2"/>
      <c r="U744" s="10">
        <f t="shared" si="70"/>
        <v>-2.3057881160639225E-11</v>
      </c>
      <c r="V744" s="10">
        <f t="shared" si="72"/>
        <v>-2.3265402091084976E-11</v>
      </c>
      <c r="W744" s="10">
        <f t="shared" si="72"/>
        <v>-2.3474790709904739E-11</v>
      </c>
      <c r="X744" s="10">
        <f t="shared" si="72"/>
        <v>-2.3686063826293878E-11</v>
      </c>
      <c r="Y744" s="10">
        <f t="shared" si="72"/>
        <v>-2.3899238400730519E-11</v>
      </c>
    </row>
    <row r="745" spans="1:25" s="5" customFormat="1" x14ac:dyDescent="0.2">
      <c r="A745" s="2"/>
      <c r="B745" s="29">
        <f>'3) Input geactiveerde inflatie'!B732</f>
        <v>720</v>
      </c>
      <c r="C745" s="29">
        <f>'3) Input geactiveerde inflatie'!D732</f>
        <v>6950.3277899021778</v>
      </c>
      <c r="D745" s="10">
        <f t="shared" si="71"/>
        <v>3475.1638949510889</v>
      </c>
      <c r="E745" s="39">
        <f>'3) Input geactiveerde inflatie'!E732</f>
        <v>0</v>
      </c>
      <c r="F745" s="51">
        <f>'3) Input geactiveerde inflatie'!F732</f>
        <v>2014</v>
      </c>
      <c r="G745" s="2"/>
      <c r="H745" s="53"/>
      <c r="I745" s="10">
        <f>IF(AND($F745&gt;I$10,$E745&gt;0),$D745/$E745,IF(I$10=$F745,$D745-SUM($G745:G745),0))</f>
        <v>0</v>
      </c>
      <c r="J745" s="10">
        <f>IF(AND($F745&gt;J$10,$E745&gt;0),$D745/$E745,IF(J$10=$F745,$D745-SUM($G745:I745),0))</f>
        <v>0</v>
      </c>
      <c r="K745" s="10">
        <f>IF(AND($F745&gt;K$10,$E745&gt;0),$D745/$E745,IF(K$10=$F745,$D745-SUM($G745:J745),0))</f>
        <v>0</v>
      </c>
      <c r="L745" s="10">
        <f>IF(AND($F745&gt;L$10,$E745&gt;0),$D745/$E745,IF(L$10=$F745,$D745-SUM($G745:K745),0))</f>
        <v>0</v>
      </c>
      <c r="M745" s="10">
        <f>IF(AND($F745&gt;M$10,$E745&gt;0),$D745/$E745,IF(M$10=$F745,$D745-SUM($G745:L745),0))</f>
        <v>0</v>
      </c>
      <c r="N745" s="2"/>
      <c r="O745" s="10">
        <f>I745*PRODUCT($O$17:O$17)</f>
        <v>0</v>
      </c>
      <c r="P745" s="10">
        <f>J745*PRODUCT($O$17:P$17)</f>
        <v>0</v>
      </c>
      <c r="Q745" s="10">
        <f>K745*PRODUCT($O$17:Q$17)</f>
        <v>0</v>
      </c>
      <c r="R745" s="10">
        <f>L745*PRODUCT($O$17:R$17)</f>
        <v>0</v>
      </c>
      <c r="S745" s="10">
        <f>M745*PRODUCT($O$17:S$17)</f>
        <v>0</v>
      </c>
      <c r="T745" s="2"/>
      <c r="U745" s="10">
        <f t="shared" si="70"/>
        <v>3506.4403700056482</v>
      </c>
      <c r="V745" s="10">
        <f t="shared" si="72"/>
        <v>3537.9983333356986</v>
      </c>
      <c r="W745" s="10">
        <f t="shared" si="72"/>
        <v>3569.8403183357195</v>
      </c>
      <c r="X745" s="10">
        <f t="shared" si="72"/>
        <v>3601.9688812007407</v>
      </c>
      <c r="Y745" s="10">
        <f t="shared" si="72"/>
        <v>3634.3866011315472</v>
      </c>
    </row>
    <row r="746" spans="1:25" s="5" customFormat="1" x14ac:dyDescent="0.2">
      <c r="A746" s="2"/>
      <c r="B746" s="29">
        <f>'3) Input geactiveerde inflatie'!B733</f>
        <v>721</v>
      </c>
      <c r="C746" s="29">
        <f>'3) Input geactiveerde inflatie'!D733</f>
        <v>1290243.0061753094</v>
      </c>
      <c r="D746" s="10">
        <f t="shared" si="71"/>
        <v>645121.50308765471</v>
      </c>
      <c r="E746" s="39">
        <f>'3) Input geactiveerde inflatie'!E733</f>
        <v>43.5</v>
      </c>
      <c r="F746" s="51">
        <f>'3) Input geactiveerde inflatie'!F733</f>
        <v>2065</v>
      </c>
      <c r="G746" s="2"/>
      <c r="H746" s="53"/>
      <c r="I746" s="10">
        <f>IF(AND($F746&gt;I$10,$E746&gt;0),$D746/$E746,IF(I$10=$F746,$D746-SUM($G746:G746),0))</f>
        <v>14830.379381325396</v>
      </c>
      <c r="J746" s="10">
        <f>IF(AND($F746&gt;J$10,$E746&gt;0),$D746/$E746,IF(J$10=$F746,$D746-SUM($G746:I746),0))</f>
        <v>14830.379381325396</v>
      </c>
      <c r="K746" s="10">
        <f>IF(AND($F746&gt;K$10,$E746&gt;0),$D746/$E746,IF(K$10=$F746,$D746-SUM($G746:J746),0))</f>
        <v>14830.379381325396</v>
      </c>
      <c r="L746" s="10">
        <f>IF(AND($F746&gt;L$10,$E746&gt;0),$D746/$E746,IF(L$10=$F746,$D746-SUM($G746:K746),0))</f>
        <v>14830.379381325396</v>
      </c>
      <c r="M746" s="10">
        <f>IF(AND($F746&gt;M$10,$E746&gt;0),$D746/$E746,IF(M$10=$F746,$D746-SUM($G746:L746),0))</f>
        <v>14830.379381325396</v>
      </c>
      <c r="N746" s="2"/>
      <c r="O746" s="10">
        <f>I746*PRODUCT($O$17:O$17)</f>
        <v>14963.852795757322</v>
      </c>
      <c r="P746" s="10">
        <f>J746*PRODUCT($O$17:P$17)</f>
        <v>15098.527470919138</v>
      </c>
      <c r="Q746" s="10">
        <f>K746*PRODUCT($O$17:Q$17)</f>
        <v>15234.414218157406</v>
      </c>
      <c r="R746" s="10">
        <f>L746*PRODUCT($O$17:R$17)</f>
        <v>15371.523946120822</v>
      </c>
      <c r="S746" s="10">
        <f>M746*PRODUCT($O$17:S$17)</f>
        <v>15509.867661635908</v>
      </c>
      <c r="T746" s="2"/>
      <c r="U746" s="10">
        <f t="shared" si="70"/>
        <v>635963.74381968623</v>
      </c>
      <c r="V746" s="10">
        <f t="shared" si="72"/>
        <v>626588.89004314411</v>
      </c>
      <c r="W746" s="10">
        <f t="shared" si="72"/>
        <v>616993.77583537495</v>
      </c>
      <c r="X746" s="10">
        <f t="shared" si="72"/>
        <v>607175.19587177236</v>
      </c>
      <c r="Y746" s="10">
        <f t="shared" si="72"/>
        <v>597129.90497298236</v>
      </c>
    </row>
    <row r="747" spans="1:25" s="5" customFormat="1" x14ac:dyDescent="0.2">
      <c r="A747" s="2"/>
      <c r="B747" s="29">
        <f>'3) Input geactiveerde inflatie'!B734</f>
        <v>722</v>
      </c>
      <c r="C747" s="29">
        <f>'3) Input geactiveerde inflatie'!D734</f>
        <v>214008.5092343213</v>
      </c>
      <c r="D747" s="10">
        <f t="shared" si="71"/>
        <v>107004.25461716065</v>
      </c>
      <c r="E747" s="39">
        <f>'3) Input geactiveerde inflatie'!E734</f>
        <v>33.5</v>
      </c>
      <c r="F747" s="51">
        <f>'3) Input geactiveerde inflatie'!F734</f>
        <v>2055</v>
      </c>
      <c r="G747" s="2"/>
      <c r="H747" s="53"/>
      <c r="I747" s="10">
        <f>IF(AND($F747&gt;I$10,$E747&gt;0),$D747/$E747,IF(I$10=$F747,$D747-SUM($G747:G747),0))</f>
        <v>3194.1568542436016</v>
      </c>
      <c r="J747" s="10">
        <f>IF(AND($F747&gt;J$10,$E747&gt;0),$D747/$E747,IF(J$10=$F747,$D747-SUM($G747:I747),0))</f>
        <v>3194.1568542436016</v>
      </c>
      <c r="K747" s="10">
        <f>IF(AND($F747&gt;K$10,$E747&gt;0),$D747/$E747,IF(K$10=$F747,$D747-SUM($G747:J747),0))</f>
        <v>3194.1568542436016</v>
      </c>
      <c r="L747" s="10">
        <f>IF(AND($F747&gt;L$10,$E747&gt;0),$D747/$E747,IF(L$10=$F747,$D747-SUM($G747:K747),0))</f>
        <v>3194.1568542436016</v>
      </c>
      <c r="M747" s="10">
        <f>IF(AND($F747&gt;M$10,$E747&gt;0),$D747/$E747,IF(M$10=$F747,$D747-SUM($G747:L747),0))</f>
        <v>3194.1568542436016</v>
      </c>
      <c r="N747" s="2"/>
      <c r="O747" s="10">
        <f>I747*PRODUCT($O$17:O$17)</f>
        <v>3222.9042659317938</v>
      </c>
      <c r="P747" s="10">
        <f>J747*PRODUCT($O$17:P$17)</f>
        <v>3251.9104043251796</v>
      </c>
      <c r="Q747" s="10">
        <f>K747*PRODUCT($O$17:Q$17)</f>
        <v>3281.1775979641056</v>
      </c>
      <c r="R747" s="10">
        <f>L747*PRODUCT($O$17:R$17)</f>
        <v>3310.7081963457822</v>
      </c>
      <c r="S747" s="10">
        <f>M747*PRODUCT($O$17:S$17)</f>
        <v>3340.5045701128938</v>
      </c>
      <c r="T747" s="2"/>
      <c r="U747" s="10">
        <f t="shared" si="70"/>
        <v>104744.38864278329</v>
      </c>
      <c r="V747" s="10">
        <f t="shared" ref="V747:Y762" si="73">U747*P$17-P747</f>
        <v>102435.17773624315</v>
      </c>
      <c r="W747" s="10">
        <f t="shared" si="73"/>
        <v>100075.91673790521</v>
      </c>
      <c r="X747" s="10">
        <f t="shared" si="73"/>
        <v>97665.891792200564</v>
      </c>
      <c r="Y747" s="10">
        <f t="shared" si="73"/>
        <v>95204.380248217465</v>
      </c>
    </row>
    <row r="748" spans="1:25" s="5" customFormat="1" x14ac:dyDescent="0.2">
      <c r="A748" s="2"/>
      <c r="B748" s="29">
        <f>'3) Input geactiveerde inflatie'!B735</f>
        <v>723</v>
      </c>
      <c r="C748" s="29">
        <f>'3) Input geactiveerde inflatie'!D735</f>
        <v>31265.881503093173</v>
      </c>
      <c r="D748" s="10">
        <f t="shared" si="71"/>
        <v>15632.940751546586</v>
      </c>
      <c r="E748" s="39">
        <f>'3) Input geactiveerde inflatie'!E735</f>
        <v>23.5</v>
      </c>
      <c r="F748" s="51">
        <f>'3) Input geactiveerde inflatie'!F735</f>
        <v>2045</v>
      </c>
      <c r="G748" s="2"/>
      <c r="H748" s="53"/>
      <c r="I748" s="10">
        <f>IF(AND($F748&gt;I$10,$E748&gt;0),$D748/$E748,IF(I$10=$F748,$D748-SUM($G748:G748),0))</f>
        <v>665.23152134240797</v>
      </c>
      <c r="J748" s="10">
        <f>IF(AND($F748&gt;J$10,$E748&gt;0),$D748/$E748,IF(J$10=$F748,$D748-SUM($G748:I748),0))</f>
        <v>665.23152134240797</v>
      </c>
      <c r="K748" s="10">
        <f>IF(AND($F748&gt;K$10,$E748&gt;0),$D748/$E748,IF(K$10=$F748,$D748-SUM($G748:J748),0))</f>
        <v>665.23152134240797</v>
      </c>
      <c r="L748" s="10">
        <f>IF(AND($F748&gt;L$10,$E748&gt;0),$D748/$E748,IF(L$10=$F748,$D748-SUM($G748:K748),0))</f>
        <v>665.23152134240797</v>
      </c>
      <c r="M748" s="10">
        <f>IF(AND($F748&gt;M$10,$E748&gt;0),$D748/$E748,IF(M$10=$F748,$D748-SUM($G748:L748),0))</f>
        <v>665.23152134240797</v>
      </c>
      <c r="N748" s="2"/>
      <c r="O748" s="10">
        <f>I748*PRODUCT($O$17:O$17)</f>
        <v>671.21860503448954</v>
      </c>
      <c r="P748" s="10">
        <f>J748*PRODUCT($O$17:P$17)</f>
        <v>677.25957247979989</v>
      </c>
      <c r="Q748" s="10">
        <f>K748*PRODUCT($O$17:Q$17)</f>
        <v>683.35490863211794</v>
      </c>
      <c r="R748" s="10">
        <f>L748*PRODUCT($O$17:R$17)</f>
        <v>689.505102809807</v>
      </c>
      <c r="S748" s="10">
        <f>M748*PRODUCT($O$17:S$17)</f>
        <v>695.71064873509522</v>
      </c>
      <c r="T748" s="2"/>
      <c r="U748" s="10">
        <f t="shared" si="70"/>
        <v>15102.418613276013</v>
      </c>
      <c r="V748" s="10">
        <f t="shared" si="73"/>
        <v>14561.080808315697</v>
      </c>
      <c r="W748" s="10">
        <f t="shared" si="73"/>
        <v>14008.775626958419</v>
      </c>
      <c r="X748" s="10">
        <f t="shared" si="73"/>
        <v>13445.349504791235</v>
      </c>
      <c r="Y748" s="10">
        <f t="shared" si="73"/>
        <v>12870.647001599258</v>
      </c>
    </row>
    <row r="749" spans="1:25" s="5" customFormat="1" x14ac:dyDescent="0.2">
      <c r="A749" s="2"/>
      <c r="B749" s="29">
        <f>'3) Input geactiveerde inflatie'!B736</f>
        <v>724</v>
      </c>
      <c r="C749" s="29">
        <f>'3) Input geactiveerde inflatie'!D736</f>
        <v>34177.960738916416</v>
      </c>
      <c r="D749" s="10">
        <f t="shared" si="71"/>
        <v>17088.980369458208</v>
      </c>
      <c r="E749" s="39">
        <f>'3) Input geactiveerde inflatie'!E736</f>
        <v>18.5</v>
      </c>
      <c r="F749" s="51">
        <f>'3) Input geactiveerde inflatie'!F736</f>
        <v>2040</v>
      </c>
      <c r="G749" s="2"/>
      <c r="H749" s="53"/>
      <c r="I749" s="10">
        <f>IF(AND($F749&gt;I$10,$E749&gt;0),$D749/$E749,IF(I$10=$F749,$D749-SUM($G749:G749),0))</f>
        <v>923.72866861936257</v>
      </c>
      <c r="J749" s="10">
        <f>IF(AND($F749&gt;J$10,$E749&gt;0),$D749/$E749,IF(J$10=$F749,$D749-SUM($G749:I749),0))</f>
        <v>923.72866861936257</v>
      </c>
      <c r="K749" s="10">
        <f>IF(AND($F749&gt;K$10,$E749&gt;0),$D749/$E749,IF(K$10=$F749,$D749-SUM($G749:J749),0))</f>
        <v>923.72866861936257</v>
      </c>
      <c r="L749" s="10">
        <f>IF(AND($F749&gt;L$10,$E749&gt;0),$D749/$E749,IF(L$10=$F749,$D749-SUM($G749:K749),0))</f>
        <v>923.72866861936257</v>
      </c>
      <c r="M749" s="10">
        <f>IF(AND($F749&gt;M$10,$E749&gt;0),$D749/$E749,IF(M$10=$F749,$D749-SUM($G749:L749),0))</f>
        <v>923.72866861936257</v>
      </c>
      <c r="N749" s="2"/>
      <c r="O749" s="10">
        <f>I749*PRODUCT($O$17:O$17)</f>
        <v>932.04222663693679</v>
      </c>
      <c r="P749" s="10">
        <f>J749*PRODUCT($O$17:P$17)</f>
        <v>940.43060667666907</v>
      </c>
      <c r="Q749" s="10">
        <f>K749*PRODUCT($O$17:Q$17)</f>
        <v>948.89448213675894</v>
      </c>
      <c r="R749" s="10">
        <f>L749*PRODUCT($O$17:R$17)</f>
        <v>957.43453247598961</v>
      </c>
      <c r="S749" s="10">
        <f>M749*PRODUCT($O$17:S$17)</f>
        <v>966.05144326827349</v>
      </c>
      <c r="T749" s="2"/>
      <c r="U749" s="10">
        <f t="shared" si="70"/>
        <v>16310.738966146395</v>
      </c>
      <c r="V749" s="10">
        <f t="shared" si="73"/>
        <v>15517.10501016504</v>
      </c>
      <c r="W749" s="10">
        <f t="shared" si="73"/>
        <v>14707.864473119766</v>
      </c>
      <c r="X749" s="10">
        <f t="shared" si="73"/>
        <v>13882.800720901852</v>
      </c>
      <c r="Y749" s="10">
        <f t="shared" si="73"/>
        <v>13041.694484121694</v>
      </c>
    </row>
    <row r="750" spans="1:25" s="5" customFormat="1" x14ac:dyDescent="0.2">
      <c r="A750" s="2"/>
      <c r="B750" s="29">
        <f>'3) Input geactiveerde inflatie'!B737</f>
        <v>725</v>
      </c>
      <c r="C750" s="29">
        <f>'3) Input geactiveerde inflatie'!D737</f>
        <v>-8.149072527885315E-13</v>
      </c>
      <c r="D750" s="10">
        <f t="shared" si="71"/>
        <v>-4.0745362639426575E-13</v>
      </c>
      <c r="E750" s="39">
        <f>'3) Input geactiveerde inflatie'!E737</f>
        <v>0</v>
      </c>
      <c r="F750" s="51">
        <f>'3) Input geactiveerde inflatie'!F737</f>
        <v>2020</v>
      </c>
      <c r="G750" s="2"/>
      <c r="H750" s="53"/>
      <c r="I750" s="10">
        <f>IF(AND($F750&gt;I$10,$E750&gt;0),$D750/$E750,IF(I$10=$F750,$D750-SUM($G750:G750),0))</f>
        <v>0</v>
      </c>
      <c r="J750" s="10">
        <f>IF(AND($F750&gt;J$10,$E750&gt;0),$D750/$E750,IF(J$10=$F750,$D750-SUM($G750:I750),0))</f>
        <v>0</v>
      </c>
      <c r="K750" s="10">
        <f>IF(AND($F750&gt;K$10,$E750&gt;0),$D750/$E750,IF(K$10=$F750,$D750-SUM($G750:J750),0))</f>
        <v>0</v>
      </c>
      <c r="L750" s="10">
        <f>IF(AND($F750&gt;L$10,$E750&gt;0),$D750/$E750,IF(L$10=$F750,$D750-SUM($G750:K750),0))</f>
        <v>0</v>
      </c>
      <c r="M750" s="10">
        <f>IF(AND($F750&gt;M$10,$E750&gt;0),$D750/$E750,IF(M$10=$F750,$D750-SUM($G750:L750),0))</f>
        <v>0</v>
      </c>
      <c r="N750" s="2"/>
      <c r="O750" s="10">
        <f>I750*PRODUCT($O$17:O$17)</f>
        <v>0</v>
      </c>
      <c r="P750" s="10">
        <f>J750*PRODUCT($O$17:P$17)</f>
        <v>0</v>
      </c>
      <c r="Q750" s="10">
        <f>K750*PRODUCT($O$17:Q$17)</f>
        <v>0</v>
      </c>
      <c r="R750" s="10">
        <f>L750*PRODUCT($O$17:R$17)</f>
        <v>0</v>
      </c>
      <c r="S750" s="10">
        <f>M750*PRODUCT($O$17:S$17)</f>
        <v>0</v>
      </c>
      <c r="T750" s="2"/>
      <c r="U750" s="10">
        <f t="shared" si="70"/>
        <v>-4.1112070903181408E-13</v>
      </c>
      <c r="V750" s="10">
        <f t="shared" si="73"/>
        <v>-4.1482079541310034E-13</v>
      </c>
      <c r="W750" s="10">
        <f t="shared" si="73"/>
        <v>-4.1855418257181822E-13</v>
      </c>
      <c r="X750" s="10">
        <f t="shared" si="73"/>
        <v>-4.2232117021496456E-13</v>
      </c>
      <c r="Y750" s="10">
        <f t="shared" si="73"/>
        <v>-4.2612206074689922E-13</v>
      </c>
    </row>
    <row r="751" spans="1:25" s="5" customFormat="1" x14ac:dyDescent="0.2">
      <c r="A751" s="2"/>
      <c r="B751" s="29">
        <f>'3) Input geactiveerde inflatie'!B738</f>
        <v>726</v>
      </c>
      <c r="C751" s="29">
        <f>'3) Input geactiveerde inflatie'!D738</f>
        <v>6968.2096137555491</v>
      </c>
      <c r="D751" s="10">
        <f t="shared" si="71"/>
        <v>3484.1048068777745</v>
      </c>
      <c r="E751" s="39">
        <f>'3) Input geactiveerde inflatie'!E738</f>
        <v>0</v>
      </c>
      <c r="F751" s="51">
        <f>'3) Input geactiveerde inflatie'!F738</f>
        <v>2015</v>
      </c>
      <c r="G751" s="2"/>
      <c r="H751" s="53"/>
      <c r="I751" s="10">
        <f>IF(AND($F751&gt;I$10,$E751&gt;0),$D751/$E751,IF(I$10=$F751,$D751-SUM($G751:G751),0))</f>
        <v>0</v>
      </c>
      <c r="J751" s="10">
        <f>IF(AND($F751&gt;J$10,$E751&gt;0),$D751/$E751,IF(J$10=$F751,$D751-SUM($G751:I751),0))</f>
        <v>0</v>
      </c>
      <c r="K751" s="10">
        <f>IF(AND($F751&gt;K$10,$E751&gt;0),$D751/$E751,IF(K$10=$F751,$D751-SUM($G751:J751),0))</f>
        <v>0</v>
      </c>
      <c r="L751" s="10">
        <f>IF(AND($F751&gt;L$10,$E751&gt;0),$D751/$E751,IF(L$10=$F751,$D751-SUM($G751:K751),0))</f>
        <v>0</v>
      </c>
      <c r="M751" s="10">
        <f>IF(AND($F751&gt;M$10,$E751&gt;0),$D751/$E751,IF(M$10=$F751,$D751-SUM($G751:L751),0))</f>
        <v>0</v>
      </c>
      <c r="N751" s="2"/>
      <c r="O751" s="10">
        <f>I751*PRODUCT($O$17:O$17)</f>
        <v>0</v>
      </c>
      <c r="P751" s="10">
        <f>J751*PRODUCT($O$17:P$17)</f>
        <v>0</v>
      </c>
      <c r="Q751" s="10">
        <f>K751*PRODUCT($O$17:Q$17)</f>
        <v>0</v>
      </c>
      <c r="R751" s="10">
        <f>L751*PRODUCT($O$17:R$17)</f>
        <v>0</v>
      </c>
      <c r="S751" s="10">
        <f>M751*PRODUCT($O$17:S$17)</f>
        <v>0</v>
      </c>
      <c r="T751" s="2"/>
      <c r="U751" s="10">
        <f t="shared" si="70"/>
        <v>3515.4617501396742</v>
      </c>
      <c r="V751" s="10">
        <f t="shared" si="73"/>
        <v>3547.1009058909308</v>
      </c>
      <c r="W751" s="10">
        <f t="shared" si="73"/>
        <v>3579.0248140439489</v>
      </c>
      <c r="X751" s="10">
        <f t="shared" si="73"/>
        <v>3611.2360373703441</v>
      </c>
      <c r="Y751" s="10">
        <f t="shared" si="73"/>
        <v>3643.7371617066769</v>
      </c>
    </row>
    <row r="752" spans="1:25" s="5" customFormat="1" x14ac:dyDescent="0.2">
      <c r="A752" s="2"/>
      <c r="B752" s="29">
        <f>'3) Input geactiveerde inflatie'!B739</f>
        <v>727</v>
      </c>
      <c r="C752" s="29">
        <f>'3) Input geactiveerde inflatie'!D739</f>
        <v>1030034.2488392275</v>
      </c>
      <c r="D752" s="10">
        <f t="shared" si="71"/>
        <v>515017.12441961374</v>
      </c>
      <c r="E752" s="39">
        <f>'3) Input geactiveerde inflatie'!E739</f>
        <v>44.5</v>
      </c>
      <c r="F752" s="51">
        <f>'3) Input geactiveerde inflatie'!F739</f>
        <v>2066</v>
      </c>
      <c r="G752" s="2"/>
      <c r="H752" s="53"/>
      <c r="I752" s="10">
        <f>IF(AND($F752&gt;I$10,$E752&gt;0),$D752/$E752,IF(I$10=$F752,$D752-SUM($G752:G752),0))</f>
        <v>11573.418526283454</v>
      </c>
      <c r="J752" s="10">
        <f>IF(AND($F752&gt;J$10,$E752&gt;0),$D752/$E752,IF(J$10=$F752,$D752-SUM($G752:I752),0))</f>
        <v>11573.418526283454</v>
      </c>
      <c r="K752" s="10">
        <f>IF(AND($F752&gt;K$10,$E752&gt;0),$D752/$E752,IF(K$10=$F752,$D752-SUM($G752:J752),0))</f>
        <v>11573.418526283454</v>
      </c>
      <c r="L752" s="10">
        <f>IF(AND($F752&gt;L$10,$E752&gt;0),$D752/$E752,IF(L$10=$F752,$D752-SUM($G752:K752),0))</f>
        <v>11573.418526283454</v>
      </c>
      <c r="M752" s="10">
        <f>IF(AND($F752&gt;M$10,$E752&gt;0),$D752/$E752,IF(M$10=$F752,$D752-SUM($G752:L752),0))</f>
        <v>11573.418526283454</v>
      </c>
      <c r="N752" s="2"/>
      <c r="O752" s="10">
        <f>I752*PRODUCT($O$17:O$17)</f>
        <v>11677.579293020004</v>
      </c>
      <c r="P752" s="10">
        <f>J752*PRODUCT($O$17:P$17)</f>
        <v>11782.677506657183</v>
      </c>
      <c r="Q752" s="10">
        <f>K752*PRODUCT($O$17:Q$17)</f>
        <v>11888.721604217095</v>
      </c>
      <c r="R752" s="10">
        <f>L752*PRODUCT($O$17:R$17)</f>
        <v>11995.720098655047</v>
      </c>
      <c r="S752" s="10">
        <f>M752*PRODUCT($O$17:S$17)</f>
        <v>12103.681579542943</v>
      </c>
      <c r="T752" s="2"/>
      <c r="U752" s="10">
        <f t="shared" si="70"/>
        <v>507974.69924637018</v>
      </c>
      <c r="V752" s="10">
        <f t="shared" si="73"/>
        <v>500763.79403293028</v>
      </c>
      <c r="W752" s="10">
        <f t="shared" si="73"/>
        <v>493381.9465750095</v>
      </c>
      <c r="X752" s="10">
        <f t="shared" si="73"/>
        <v>485826.66399552952</v>
      </c>
      <c r="Y752" s="10">
        <f t="shared" si="73"/>
        <v>478095.42239194631</v>
      </c>
    </row>
    <row r="753" spans="1:25" s="5" customFormat="1" x14ac:dyDescent="0.2">
      <c r="A753" s="2"/>
      <c r="B753" s="29">
        <f>'3) Input geactiveerde inflatie'!B740</f>
        <v>728</v>
      </c>
      <c r="C753" s="29">
        <f>'3) Input geactiveerde inflatie'!D740</f>
        <v>641548.79824326374</v>
      </c>
      <c r="D753" s="10">
        <f t="shared" si="71"/>
        <v>320774.39912163187</v>
      </c>
      <c r="E753" s="39">
        <f>'3) Input geactiveerde inflatie'!E740</f>
        <v>34.5</v>
      </c>
      <c r="F753" s="51">
        <f>'3) Input geactiveerde inflatie'!F740</f>
        <v>2056</v>
      </c>
      <c r="G753" s="2"/>
      <c r="H753" s="53"/>
      <c r="I753" s="10">
        <f>IF(AND($F753&gt;I$10,$E753&gt;0),$D753/$E753,IF(I$10=$F753,$D753-SUM($G753:G753),0))</f>
        <v>9297.8086701922275</v>
      </c>
      <c r="J753" s="10">
        <f>IF(AND($F753&gt;J$10,$E753&gt;0),$D753/$E753,IF(J$10=$F753,$D753-SUM($G753:I753),0))</f>
        <v>9297.8086701922275</v>
      </c>
      <c r="K753" s="10">
        <f>IF(AND($F753&gt;K$10,$E753&gt;0),$D753/$E753,IF(K$10=$F753,$D753-SUM($G753:J753),0))</f>
        <v>9297.8086701922275</v>
      </c>
      <c r="L753" s="10">
        <f>IF(AND($F753&gt;L$10,$E753&gt;0),$D753/$E753,IF(L$10=$F753,$D753-SUM($G753:K753),0))</f>
        <v>9297.8086701922275</v>
      </c>
      <c r="M753" s="10">
        <f>IF(AND($F753&gt;M$10,$E753&gt;0),$D753/$E753,IF(M$10=$F753,$D753-SUM($G753:L753),0))</f>
        <v>9297.8086701922275</v>
      </c>
      <c r="N753" s="2"/>
      <c r="O753" s="10">
        <f>I753*PRODUCT($O$17:O$17)</f>
        <v>9381.488948223956</v>
      </c>
      <c r="P753" s="10">
        <f>J753*PRODUCT($O$17:P$17)</f>
        <v>9465.9223487579711</v>
      </c>
      <c r="Q753" s="10">
        <f>K753*PRODUCT($O$17:Q$17)</f>
        <v>9551.1156498967921</v>
      </c>
      <c r="R753" s="10">
        <f>L753*PRODUCT($O$17:R$17)</f>
        <v>9637.0756907458617</v>
      </c>
      <c r="S753" s="10">
        <f>M753*PRODUCT($O$17:S$17)</f>
        <v>9723.809371962574</v>
      </c>
      <c r="T753" s="2"/>
      <c r="U753" s="10">
        <f t="shared" si="70"/>
        <v>314279.87976550258</v>
      </c>
      <c r="V753" s="10">
        <f t="shared" si="73"/>
        <v>307642.47633463412</v>
      </c>
      <c r="W753" s="10">
        <f t="shared" si="73"/>
        <v>300860.14297174901</v>
      </c>
      <c r="X753" s="10">
        <f t="shared" si="73"/>
        <v>293930.80856774887</v>
      </c>
      <c r="Y753" s="10">
        <f t="shared" si="73"/>
        <v>286852.37647289602</v>
      </c>
    </row>
    <row r="754" spans="1:25" s="5" customFormat="1" x14ac:dyDescent="0.2">
      <c r="A754" s="2"/>
      <c r="B754" s="29">
        <f>'3) Input geactiveerde inflatie'!B741</f>
        <v>729</v>
      </c>
      <c r="C754" s="29">
        <f>'3) Input geactiveerde inflatie'!D741</f>
        <v>118838.48953836295</v>
      </c>
      <c r="D754" s="10">
        <f t="shared" si="71"/>
        <v>59419.244769181474</v>
      </c>
      <c r="E754" s="39">
        <f>'3) Input geactiveerde inflatie'!E741</f>
        <v>24.5</v>
      </c>
      <c r="F754" s="51">
        <f>'3) Input geactiveerde inflatie'!F741</f>
        <v>2046</v>
      </c>
      <c r="G754" s="2"/>
      <c r="H754" s="53"/>
      <c r="I754" s="10">
        <f>IF(AND($F754&gt;I$10,$E754&gt;0),$D754/$E754,IF(I$10=$F754,$D754-SUM($G754:G754),0))</f>
        <v>2425.2752967012848</v>
      </c>
      <c r="J754" s="10">
        <f>IF(AND($F754&gt;J$10,$E754&gt;0),$D754/$E754,IF(J$10=$F754,$D754-SUM($G754:I754),0))</f>
        <v>2425.2752967012848</v>
      </c>
      <c r="K754" s="10">
        <f>IF(AND($F754&gt;K$10,$E754&gt;0),$D754/$E754,IF(K$10=$F754,$D754-SUM($G754:J754),0))</f>
        <v>2425.2752967012848</v>
      </c>
      <c r="L754" s="10">
        <f>IF(AND($F754&gt;L$10,$E754&gt;0),$D754/$E754,IF(L$10=$F754,$D754-SUM($G754:K754),0))</f>
        <v>2425.2752967012848</v>
      </c>
      <c r="M754" s="10">
        <f>IF(AND($F754&gt;M$10,$E754&gt;0),$D754/$E754,IF(M$10=$F754,$D754-SUM($G754:L754),0))</f>
        <v>2425.2752967012848</v>
      </c>
      <c r="N754" s="2"/>
      <c r="O754" s="10">
        <f>I754*PRODUCT($O$17:O$17)</f>
        <v>2447.1027743715963</v>
      </c>
      <c r="P754" s="10">
        <f>J754*PRODUCT($O$17:P$17)</f>
        <v>2469.1266993409404</v>
      </c>
      <c r="Q754" s="10">
        <f>K754*PRODUCT($O$17:Q$17)</f>
        <v>2491.3488396350081</v>
      </c>
      <c r="R754" s="10">
        <f>L754*PRODUCT($O$17:R$17)</f>
        <v>2513.7709791917227</v>
      </c>
      <c r="S754" s="10">
        <f>M754*PRODUCT($O$17:S$17)</f>
        <v>2536.3949180044483</v>
      </c>
      <c r="T754" s="2"/>
      <c r="U754" s="10">
        <f t="shared" si="70"/>
        <v>57506.915197732502</v>
      </c>
      <c r="V754" s="10">
        <f t="shared" si="73"/>
        <v>55555.350735171152</v>
      </c>
      <c r="W754" s="10">
        <f t="shared" si="73"/>
        <v>53564.000052152682</v>
      </c>
      <c r="X754" s="10">
        <f t="shared" si="73"/>
        <v>51532.305073430325</v>
      </c>
      <c r="Y754" s="10">
        <f t="shared" si="73"/>
        <v>49459.70090108674</v>
      </c>
    </row>
    <row r="755" spans="1:25" s="5" customFormat="1" x14ac:dyDescent="0.2">
      <c r="A755" s="2"/>
      <c r="B755" s="29">
        <f>'3) Input geactiveerde inflatie'!B742</f>
        <v>730</v>
      </c>
      <c r="C755" s="29">
        <f>'3) Input geactiveerde inflatie'!D742</f>
        <v>46160.820381860714</v>
      </c>
      <c r="D755" s="10">
        <f t="shared" si="71"/>
        <v>23080.410190930357</v>
      </c>
      <c r="E755" s="39">
        <f>'3) Input geactiveerde inflatie'!E742</f>
        <v>19.5</v>
      </c>
      <c r="F755" s="51">
        <f>'3) Input geactiveerde inflatie'!F742</f>
        <v>2041</v>
      </c>
      <c r="G755" s="2"/>
      <c r="H755" s="53"/>
      <c r="I755" s="10">
        <f>IF(AND($F755&gt;I$10,$E755&gt;0),$D755/$E755,IF(I$10=$F755,$D755-SUM($G755:G755),0))</f>
        <v>1183.6107790220697</v>
      </c>
      <c r="J755" s="10">
        <f>IF(AND($F755&gt;J$10,$E755&gt;0),$D755/$E755,IF(J$10=$F755,$D755-SUM($G755:I755),0))</f>
        <v>1183.6107790220697</v>
      </c>
      <c r="K755" s="10">
        <f>IF(AND($F755&gt;K$10,$E755&gt;0),$D755/$E755,IF(K$10=$F755,$D755-SUM($G755:J755),0))</f>
        <v>1183.6107790220697</v>
      </c>
      <c r="L755" s="10">
        <f>IF(AND($F755&gt;L$10,$E755&gt;0),$D755/$E755,IF(L$10=$F755,$D755-SUM($G755:K755),0))</f>
        <v>1183.6107790220697</v>
      </c>
      <c r="M755" s="10">
        <f>IF(AND($F755&gt;M$10,$E755&gt;0),$D755/$E755,IF(M$10=$F755,$D755-SUM($G755:L755),0))</f>
        <v>1183.6107790220697</v>
      </c>
      <c r="N755" s="2"/>
      <c r="O755" s="10">
        <f>I755*PRODUCT($O$17:O$17)</f>
        <v>1194.2632760332681</v>
      </c>
      <c r="P755" s="10">
        <f>J755*PRODUCT($O$17:P$17)</f>
        <v>1205.0116455175676</v>
      </c>
      <c r="Q755" s="10">
        <f>K755*PRODUCT($O$17:Q$17)</f>
        <v>1215.8567503272254</v>
      </c>
      <c r="R755" s="10">
        <f>L755*PRODUCT($O$17:R$17)</f>
        <v>1226.7994610801702</v>
      </c>
      <c r="S755" s="10">
        <f>M755*PRODUCT($O$17:S$17)</f>
        <v>1237.8406562298917</v>
      </c>
      <c r="T755" s="2"/>
      <c r="U755" s="10">
        <f t="shared" si="70"/>
        <v>22093.870606615459</v>
      </c>
      <c r="V755" s="10">
        <f t="shared" si="73"/>
        <v>21087.703796557431</v>
      </c>
      <c r="W755" s="10">
        <f t="shared" si="73"/>
        <v>20061.636380399221</v>
      </c>
      <c r="X755" s="10">
        <f t="shared" si="73"/>
        <v>19015.391646742642</v>
      </c>
      <c r="Y755" s="10">
        <f t="shared" si="73"/>
        <v>17948.689515333434</v>
      </c>
    </row>
    <row r="756" spans="1:25" s="5" customFormat="1" x14ac:dyDescent="0.2">
      <c r="A756" s="2"/>
      <c r="B756" s="29">
        <f>'3) Input geactiveerde inflatie'!B743</f>
        <v>731</v>
      </c>
      <c r="C756" s="29">
        <f>'3) Input geactiveerde inflatie'!D743</f>
        <v>3.2014213502407074E-10</v>
      </c>
      <c r="D756" s="10">
        <f t="shared" si="71"/>
        <v>1.6007106751203537E-10</v>
      </c>
      <c r="E756" s="39">
        <f>'3) Input geactiveerde inflatie'!E743</f>
        <v>0</v>
      </c>
      <c r="F756" s="51">
        <f>'3) Input geactiveerde inflatie'!F743</f>
        <v>2021</v>
      </c>
      <c r="G756" s="2"/>
      <c r="H756" s="53"/>
      <c r="I756" s="10">
        <f>IF(AND($F756&gt;I$10,$E756&gt;0),$D756/$E756,IF(I$10=$F756,$D756-SUM($G756:G756),0))</f>
        <v>0</v>
      </c>
      <c r="J756" s="10">
        <f>IF(AND($F756&gt;J$10,$E756&gt;0),$D756/$E756,IF(J$10=$F756,$D756-SUM($G756:I756),0))</f>
        <v>0</v>
      </c>
      <c r="K756" s="10">
        <f>IF(AND($F756&gt;K$10,$E756&gt;0),$D756/$E756,IF(K$10=$F756,$D756-SUM($G756:J756),0))</f>
        <v>0</v>
      </c>
      <c r="L756" s="10">
        <f>IF(AND($F756&gt;L$10,$E756&gt;0),$D756/$E756,IF(L$10=$F756,$D756-SUM($G756:K756),0))</f>
        <v>0</v>
      </c>
      <c r="M756" s="10">
        <f>IF(AND($F756&gt;M$10,$E756&gt;0),$D756/$E756,IF(M$10=$F756,$D756-SUM($G756:L756),0))</f>
        <v>0</v>
      </c>
      <c r="N756" s="2"/>
      <c r="O756" s="10">
        <f>I756*PRODUCT($O$17:O$17)</f>
        <v>0</v>
      </c>
      <c r="P756" s="10">
        <f>J756*PRODUCT($O$17:P$17)</f>
        <v>0</v>
      </c>
      <c r="Q756" s="10">
        <f>K756*PRODUCT($O$17:Q$17)</f>
        <v>0</v>
      </c>
      <c r="R756" s="10">
        <f>L756*PRODUCT($O$17:R$17)</f>
        <v>0</v>
      </c>
      <c r="S756" s="10">
        <f>M756*PRODUCT($O$17:S$17)</f>
        <v>0</v>
      </c>
      <c r="T756" s="2"/>
      <c r="U756" s="10">
        <f t="shared" si="70"/>
        <v>1.6151170711964367E-10</v>
      </c>
      <c r="V756" s="10">
        <f t="shared" si="73"/>
        <v>1.6296531248372045E-10</v>
      </c>
      <c r="W756" s="10">
        <f t="shared" si="73"/>
        <v>1.6443200029607391E-10</v>
      </c>
      <c r="X756" s="10">
        <f t="shared" si="73"/>
        <v>1.6591188829873856E-10</v>
      </c>
      <c r="Y756" s="10">
        <f t="shared" si="73"/>
        <v>1.6740509529342719E-10</v>
      </c>
    </row>
    <row r="757" spans="1:25" s="5" customFormat="1" x14ac:dyDescent="0.2">
      <c r="A757" s="2"/>
      <c r="B757" s="29">
        <f>'3) Input geactiveerde inflatie'!B744</f>
        <v>732</v>
      </c>
      <c r="C757" s="29">
        <f>'3) Input geactiveerde inflatie'!D744</f>
        <v>18638.400655173667</v>
      </c>
      <c r="D757" s="10">
        <f t="shared" si="71"/>
        <v>9319.2003275868337</v>
      </c>
      <c r="E757" s="39">
        <f>'3) Input geactiveerde inflatie'!E744</f>
        <v>0</v>
      </c>
      <c r="F757" s="51">
        <f>'3) Input geactiveerde inflatie'!F744</f>
        <v>2016</v>
      </c>
      <c r="G757" s="2"/>
      <c r="H757" s="53"/>
      <c r="I757" s="10">
        <f>IF(AND($F757&gt;I$10,$E757&gt;0),$D757/$E757,IF(I$10=$F757,$D757-SUM($G757:G757),0))</f>
        <v>0</v>
      </c>
      <c r="J757" s="10">
        <f>IF(AND($F757&gt;J$10,$E757&gt;0),$D757/$E757,IF(J$10=$F757,$D757-SUM($G757:I757),0))</f>
        <v>0</v>
      </c>
      <c r="K757" s="10">
        <f>IF(AND($F757&gt;K$10,$E757&gt;0),$D757/$E757,IF(K$10=$F757,$D757-SUM($G757:J757),0))</f>
        <v>0</v>
      </c>
      <c r="L757" s="10">
        <f>IF(AND($F757&gt;L$10,$E757&gt;0),$D757/$E757,IF(L$10=$F757,$D757-SUM($G757:K757),0))</f>
        <v>0</v>
      </c>
      <c r="M757" s="10">
        <f>IF(AND($F757&gt;M$10,$E757&gt;0),$D757/$E757,IF(M$10=$F757,$D757-SUM($G757:L757),0))</f>
        <v>0</v>
      </c>
      <c r="N757" s="2"/>
      <c r="O757" s="10">
        <f>I757*PRODUCT($O$17:O$17)</f>
        <v>0</v>
      </c>
      <c r="P757" s="10">
        <f>J757*PRODUCT($O$17:P$17)</f>
        <v>0</v>
      </c>
      <c r="Q757" s="10">
        <f>K757*PRODUCT($O$17:Q$17)</f>
        <v>0</v>
      </c>
      <c r="R757" s="10">
        <f>L757*PRODUCT($O$17:R$17)</f>
        <v>0</v>
      </c>
      <c r="S757" s="10">
        <f>M757*PRODUCT($O$17:S$17)</f>
        <v>0</v>
      </c>
      <c r="T757" s="2"/>
      <c r="U757" s="10">
        <f t="shared" si="70"/>
        <v>9403.0731305351146</v>
      </c>
      <c r="V757" s="10">
        <f t="shared" si="73"/>
        <v>9487.7007887099298</v>
      </c>
      <c r="W757" s="10">
        <f t="shared" si="73"/>
        <v>9573.0900958083184</v>
      </c>
      <c r="X757" s="10">
        <f t="shared" si="73"/>
        <v>9659.2479066705928</v>
      </c>
      <c r="Y757" s="10">
        <f t="shared" si="73"/>
        <v>9746.1811378306265</v>
      </c>
    </row>
    <row r="758" spans="1:25" s="5" customFormat="1" x14ac:dyDescent="0.2">
      <c r="A758" s="2"/>
      <c r="B758" s="29">
        <f>'3) Input geactiveerde inflatie'!B745</f>
        <v>733</v>
      </c>
      <c r="C758" s="29">
        <f>'3) Input geactiveerde inflatie'!D745</f>
        <v>1408005.7604148276</v>
      </c>
      <c r="D758" s="10">
        <f t="shared" si="71"/>
        <v>704002.88020741381</v>
      </c>
      <c r="E758" s="39">
        <f>'3) Input geactiveerde inflatie'!E745</f>
        <v>45.5</v>
      </c>
      <c r="F758" s="51">
        <f>'3) Input geactiveerde inflatie'!F745</f>
        <v>2067</v>
      </c>
      <c r="G758" s="2"/>
      <c r="H758" s="53"/>
      <c r="I758" s="10">
        <f>IF(AND($F758&gt;I$10,$E758&gt;0),$D758/$E758,IF(I$10=$F758,$D758-SUM($G758:G758),0))</f>
        <v>15472.590773789314</v>
      </c>
      <c r="J758" s="10">
        <f>IF(AND($F758&gt;J$10,$E758&gt;0),$D758/$E758,IF(J$10=$F758,$D758-SUM($G758:I758),0))</f>
        <v>15472.590773789314</v>
      </c>
      <c r="K758" s="10">
        <f>IF(AND($F758&gt;K$10,$E758&gt;0),$D758/$E758,IF(K$10=$F758,$D758-SUM($G758:J758),0))</f>
        <v>15472.590773789314</v>
      </c>
      <c r="L758" s="10">
        <f>IF(AND($F758&gt;L$10,$E758&gt;0),$D758/$E758,IF(L$10=$F758,$D758-SUM($G758:K758),0))</f>
        <v>15472.590773789314</v>
      </c>
      <c r="M758" s="10">
        <f>IF(AND($F758&gt;M$10,$E758&gt;0),$D758/$E758,IF(M$10=$F758,$D758-SUM($G758:L758),0))</f>
        <v>15472.590773789314</v>
      </c>
      <c r="N758" s="2"/>
      <c r="O758" s="10">
        <f>I758*PRODUCT($O$17:O$17)</f>
        <v>15611.844090753417</v>
      </c>
      <c r="P758" s="10">
        <f>J758*PRODUCT($O$17:P$17)</f>
        <v>15752.350687570195</v>
      </c>
      <c r="Q758" s="10">
        <f>K758*PRODUCT($O$17:Q$17)</f>
        <v>15894.121843758325</v>
      </c>
      <c r="R758" s="10">
        <f>L758*PRODUCT($O$17:R$17)</f>
        <v>16037.168940352147</v>
      </c>
      <c r="S758" s="10">
        <f>M758*PRODUCT($O$17:S$17)</f>
        <v>16181.503460815315</v>
      </c>
      <c r="T758" s="2"/>
      <c r="U758" s="10">
        <f t="shared" si="70"/>
        <v>694727.06203852699</v>
      </c>
      <c r="V758" s="10">
        <f t="shared" si="73"/>
        <v>685227.2549093035</v>
      </c>
      <c r="W758" s="10">
        <f t="shared" si="73"/>
        <v>675500.17835972889</v>
      </c>
      <c r="X758" s="10">
        <f t="shared" si="73"/>
        <v>665542.51102461421</v>
      </c>
      <c r="Y758" s="10">
        <f t="shared" si="73"/>
        <v>655350.89016302035</v>
      </c>
    </row>
    <row r="759" spans="1:25" s="5" customFormat="1" x14ac:dyDescent="0.2">
      <c r="A759" s="2"/>
      <c r="B759" s="29">
        <f>'3) Input geactiveerde inflatie'!B746</f>
        <v>734</v>
      </c>
      <c r="C759" s="29">
        <f>'3) Input geactiveerde inflatie'!D746</f>
        <v>134607.68115447182</v>
      </c>
      <c r="D759" s="10">
        <f t="shared" si="71"/>
        <v>67303.840577235911</v>
      </c>
      <c r="E759" s="39">
        <f>'3) Input geactiveerde inflatie'!E746</f>
        <v>35.5</v>
      </c>
      <c r="F759" s="51">
        <f>'3) Input geactiveerde inflatie'!F746</f>
        <v>2057</v>
      </c>
      <c r="G759" s="2"/>
      <c r="H759" s="53"/>
      <c r="I759" s="10">
        <f>IF(AND($F759&gt;I$10,$E759&gt;0),$D759/$E759,IF(I$10=$F759,$D759-SUM($G759:G759),0))</f>
        <v>1895.882833161575</v>
      </c>
      <c r="J759" s="10">
        <f>IF(AND($F759&gt;J$10,$E759&gt;0),$D759/$E759,IF(J$10=$F759,$D759-SUM($G759:I759),0))</f>
        <v>1895.882833161575</v>
      </c>
      <c r="K759" s="10">
        <f>IF(AND($F759&gt;K$10,$E759&gt;0),$D759/$E759,IF(K$10=$F759,$D759-SUM($G759:J759),0))</f>
        <v>1895.882833161575</v>
      </c>
      <c r="L759" s="10">
        <f>IF(AND($F759&gt;L$10,$E759&gt;0),$D759/$E759,IF(L$10=$F759,$D759-SUM($G759:K759),0))</f>
        <v>1895.882833161575</v>
      </c>
      <c r="M759" s="10">
        <f>IF(AND($F759&gt;M$10,$E759&gt;0),$D759/$E759,IF(M$10=$F759,$D759-SUM($G759:L759),0))</f>
        <v>1895.882833161575</v>
      </c>
      <c r="N759" s="2"/>
      <c r="O759" s="10">
        <f>I759*PRODUCT($O$17:O$17)</f>
        <v>1912.945778660029</v>
      </c>
      <c r="P759" s="10">
        <f>J759*PRODUCT($O$17:P$17)</f>
        <v>1930.162290667969</v>
      </c>
      <c r="Q759" s="10">
        <f>K759*PRODUCT($O$17:Q$17)</f>
        <v>1947.5337512839806</v>
      </c>
      <c r="R759" s="10">
        <f>L759*PRODUCT($O$17:R$17)</f>
        <v>1965.0615550455359</v>
      </c>
      <c r="S759" s="10">
        <f>M759*PRODUCT($O$17:S$17)</f>
        <v>1982.7471090409456</v>
      </c>
      <c r="T759" s="2"/>
      <c r="U759" s="10">
        <f t="shared" si="70"/>
        <v>65996.629363771004</v>
      </c>
      <c r="V759" s="10">
        <f t="shared" si="73"/>
        <v>64660.436737376964</v>
      </c>
      <c r="W759" s="10">
        <f t="shared" si="73"/>
        <v>63294.846916729366</v>
      </c>
      <c r="X759" s="10">
        <f t="shared" si="73"/>
        <v>61899.438983934393</v>
      </c>
      <c r="Y759" s="10">
        <f t="shared" si="73"/>
        <v>60473.786825748852</v>
      </c>
    </row>
    <row r="760" spans="1:25" s="5" customFormat="1" x14ac:dyDescent="0.2">
      <c r="A760" s="2"/>
      <c r="B760" s="29">
        <f>'3) Input geactiveerde inflatie'!B747</f>
        <v>735</v>
      </c>
      <c r="C760" s="29">
        <f>'3) Input geactiveerde inflatie'!D747</f>
        <v>37284.613648689119</v>
      </c>
      <c r="D760" s="10">
        <f t="shared" si="71"/>
        <v>18642.30682434456</v>
      </c>
      <c r="E760" s="39">
        <f>'3) Input geactiveerde inflatie'!E747</f>
        <v>25.5</v>
      </c>
      <c r="F760" s="51">
        <f>'3) Input geactiveerde inflatie'!F747</f>
        <v>2047</v>
      </c>
      <c r="G760" s="2"/>
      <c r="H760" s="53"/>
      <c r="I760" s="10">
        <f>IF(AND($F760&gt;I$10,$E760&gt;0),$D760/$E760,IF(I$10=$F760,$D760-SUM($G760:G760),0))</f>
        <v>731.07085585664936</v>
      </c>
      <c r="J760" s="10">
        <f>IF(AND($F760&gt;J$10,$E760&gt;0),$D760/$E760,IF(J$10=$F760,$D760-SUM($G760:I760),0))</f>
        <v>731.07085585664936</v>
      </c>
      <c r="K760" s="10">
        <f>IF(AND($F760&gt;K$10,$E760&gt;0),$D760/$E760,IF(K$10=$F760,$D760-SUM($G760:J760),0))</f>
        <v>731.07085585664936</v>
      </c>
      <c r="L760" s="10">
        <f>IF(AND($F760&gt;L$10,$E760&gt;0),$D760/$E760,IF(L$10=$F760,$D760-SUM($G760:K760),0))</f>
        <v>731.07085585664936</v>
      </c>
      <c r="M760" s="10">
        <f>IF(AND($F760&gt;M$10,$E760&gt;0),$D760/$E760,IF(M$10=$F760,$D760-SUM($G760:L760),0))</f>
        <v>731.07085585664936</v>
      </c>
      <c r="N760" s="2"/>
      <c r="O760" s="10">
        <f>I760*PRODUCT($O$17:O$17)</f>
        <v>737.65049355935912</v>
      </c>
      <c r="P760" s="10">
        <f>J760*PRODUCT($O$17:P$17)</f>
        <v>744.28934800139325</v>
      </c>
      <c r="Q760" s="10">
        <f>K760*PRODUCT($O$17:Q$17)</f>
        <v>750.98795213340566</v>
      </c>
      <c r="R760" s="10">
        <f>L760*PRODUCT($O$17:R$17)</f>
        <v>757.74684370260627</v>
      </c>
      <c r="S760" s="10">
        <f>M760*PRODUCT($O$17:S$17)</f>
        <v>764.56656529592965</v>
      </c>
      <c r="T760" s="2"/>
      <c r="U760" s="10">
        <f t="shared" si="70"/>
        <v>18072.437092204302</v>
      </c>
      <c r="V760" s="10">
        <f t="shared" si="73"/>
        <v>17490.799678032748</v>
      </c>
      <c r="W760" s="10">
        <f t="shared" si="73"/>
        <v>16897.228923001636</v>
      </c>
      <c r="X760" s="10">
        <f t="shared" si="73"/>
        <v>16291.557139606042</v>
      </c>
      <c r="Y760" s="10">
        <f t="shared" si="73"/>
        <v>15673.614588566565</v>
      </c>
    </row>
    <row r="761" spans="1:25" s="5" customFormat="1" x14ac:dyDescent="0.2">
      <c r="A761" s="2"/>
      <c r="B761" s="29">
        <f>'3) Input geactiveerde inflatie'!B748</f>
        <v>736</v>
      </c>
      <c r="C761" s="29">
        <f>'3) Input geactiveerde inflatie'!D748</f>
        <v>26017.070314844372</v>
      </c>
      <c r="D761" s="10">
        <f t="shared" si="71"/>
        <v>13008.535157422186</v>
      </c>
      <c r="E761" s="39">
        <f>'3) Input geactiveerde inflatie'!E748</f>
        <v>20.5</v>
      </c>
      <c r="F761" s="51">
        <f>'3) Input geactiveerde inflatie'!F748</f>
        <v>2042</v>
      </c>
      <c r="G761" s="2"/>
      <c r="H761" s="53"/>
      <c r="I761" s="10">
        <f>IF(AND($F761&gt;I$10,$E761&gt;0),$D761/$E761,IF(I$10=$F761,$D761-SUM($G761:G761),0))</f>
        <v>634.56269060596026</v>
      </c>
      <c r="J761" s="10">
        <f>IF(AND($F761&gt;J$10,$E761&gt;0),$D761/$E761,IF(J$10=$F761,$D761-SUM($G761:I761),0))</f>
        <v>634.56269060596026</v>
      </c>
      <c r="K761" s="10">
        <f>IF(AND($F761&gt;K$10,$E761&gt;0),$D761/$E761,IF(K$10=$F761,$D761-SUM($G761:J761),0))</f>
        <v>634.56269060596026</v>
      </c>
      <c r="L761" s="10">
        <f>IF(AND($F761&gt;L$10,$E761&gt;0),$D761/$E761,IF(L$10=$F761,$D761-SUM($G761:K761),0))</f>
        <v>634.56269060596026</v>
      </c>
      <c r="M761" s="10">
        <f>IF(AND($F761&gt;M$10,$E761&gt;0),$D761/$E761,IF(M$10=$F761,$D761-SUM($G761:L761),0))</f>
        <v>634.56269060596026</v>
      </c>
      <c r="N761" s="2"/>
      <c r="O761" s="10">
        <f>I761*PRODUCT($O$17:O$17)</f>
        <v>640.27375482141383</v>
      </c>
      <c r="P761" s="10">
        <f>J761*PRODUCT($O$17:P$17)</f>
        <v>646.03621861480644</v>
      </c>
      <c r="Q761" s="10">
        <f>K761*PRODUCT($O$17:Q$17)</f>
        <v>651.85054458233958</v>
      </c>
      <c r="R761" s="10">
        <f>L761*PRODUCT($O$17:R$17)</f>
        <v>657.71719948358054</v>
      </c>
      <c r="S761" s="10">
        <f>M761*PRODUCT($O$17:S$17)</f>
        <v>663.63665427893272</v>
      </c>
      <c r="T761" s="2"/>
      <c r="U761" s="10">
        <f t="shared" si="70"/>
        <v>12485.338219017571</v>
      </c>
      <c r="V761" s="10">
        <f t="shared" si="73"/>
        <v>11951.670044373921</v>
      </c>
      <c r="W761" s="10">
        <f t="shared" si="73"/>
        <v>11407.384530190946</v>
      </c>
      <c r="X761" s="10">
        <f t="shared" si="73"/>
        <v>10852.333791479083</v>
      </c>
      <c r="Y761" s="10">
        <f t="shared" si="73"/>
        <v>10286.368141323461</v>
      </c>
    </row>
    <row r="762" spans="1:25" s="5" customFormat="1" x14ac:dyDescent="0.2">
      <c r="A762" s="2"/>
      <c r="B762" s="29">
        <f>'3) Input geactiveerde inflatie'!B749</f>
        <v>737</v>
      </c>
      <c r="C762" s="29">
        <f>'3) Input geactiveerde inflatie'!D749</f>
        <v>11425.522505167231</v>
      </c>
      <c r="D762" s="10">
        <f t="shared" si="71"/>
        <v>5712.7612525836157</v>
      </c>
      <c r="E762" s="39">
        <f>'3) Input geactiveerde inflatie'!E749</f>
        <v>0.5</v>
      </c>
      <c r="F762" s="51">
        <f>'3) Input geactiveerde inflatie'!F749</f>
        <v>2022</v>
      </c>
      <c r="G762" s="2"/>
      <c r="H762" s="53"/>
      <c r="I762" s="10">
        <f>IF(AND($F762&gt;I$10,$E762&gt;0),$D762/$E762,IF(I$10=$F762,$D762-SUM($G762:G762),0))</f>
        <v>5712.7612525836157</v>
      </c>
      <c r="J762" s="10">
        <f>IF(AND($F762&gt;J$10,$E762&gt;0),$D762/$E762,IF(J$10=$F762,$D762-SUM($G762:I762),0))</f>
        <v>0</v>
      </c>
      <c r="K762" s="10">
        <f>IF(AND($F762&gt;K$10,$E762&gt;0),$D762/$E762,IF(K$10=$F762,$D762-SUM($G762:J762),0))</f>
        <v>0</v>
      </c>
      <c r="L762" s="10">
        <f>IF(AND($F762&gt;L$10,$E762&gt;0),$D762/$E762,IF(L$10=$F762,$D762-SUM($G762:K762),0))</f>
        <v>0</v>
      </c>
      <c r="M762" s="10">
        <f>IF(AND($F762&gt;M$10,$E762&gt;0),$D762/$E762,IF(M$10=$F762,$D762-SUM($G762:L762),0))</f>
        <v>0</v>
      </c>
      <c r="N762" s="2"/>
      <c r="O762" s="10">
        <f>I762*PRODUCT($O$17:O$17)</f>
        <v>5764.1761038568675</v>
      </c>
      <c r="P762" s="10">
        <f>J762*PRODUCT($O$17:P$17)</f>
        <v>0</v>
      </c>
      <c r="Q762" s="10">
        <f>K762*PRODUCT($O$17:Q$17)</f>
        <v>0</v>
      </c>
      <c r="R762" s="10">
        <f>L762*PRODUCT($O$17:R$17)</f>
        <v>0</v>
      </c>
      <c r="S762" s="10">
        <f>M762*PRODUCT($O$17:S$17)</f>
        <v>0</v>
      </c>
      <c r="T762" s="2"/>
      <c r="U762" s="10">
        <f t="shared" si="70"/>
        <v>0</v>
      </c>
      <c r="V762" s="10">
        <f t="shared" si="73"/>
        <v>0</v>
      </c>
      <c r="W762" s="10">
        <f t="shared" si="73"/>
        <v>0</v>
      </c>
      <c r="X762" s="10">
        <f t="shared" si="73"/>
        <v>0</v>
      </c>
      <c r="Y762" s="10">
        <f t="shared" si="73"/>
        <v>0</v>
      </c>
    </row>
    <row r="763" spans="1:25" s="5" customFormat="1" x14ac:dyDescent="0.2">
      <c r="A763" s="2"/>
      <c r="B763" s="29">
        <f>'3) Input geactiveerde inflatie'!B750</f>
        <v>738</v>
      </c>
      <c r="C763" s="29">
        <f>'3) Input geactiveerde inflatie'!D750</f>
        <v>892041.90465030819</v>
      </c>
      <c r="D763" s="10">
        <f t="shared" si="71"/>
        <v>446020.9523251541</v>
      </c>
      <c r="E763" s="39">
        <f>'3) Input geactiveerde inflatie'!E750</f>
        <v>46.5</v>
      </c>
      <c r="F763" s="51">
        <f>'3) Input geactiveerde inflatie'!F750</f>
        <v>2068</v>
      </c>
      <c r="G763" s="2"/>
      <c r="H763" s="53"/>
      <c r="I763" s="10">
        <f>IF(AND($F763&gt;I$10,$E763&gt;0),$D763/$E763,IF(I$10=$F763,$D763-SUM($G763:G763),0))</f>
        <v>9591.8484371000886</v>
      </c>
      <c r="J763" s="10">
        <f>IF(AND($F763&gt;J$10,$E763&gt;0),$D763/$E763,IF(J$10=$F763,$D763-SUM($G763:I763),0))</f>
        <v>9591.8484371000886</v>
      </c>
      <c r="K763" s="10">
        <f>IF(AND($F763&gt;K$10,$E763&gt;0),$D763/$E763,IF(K$10=$F763,$D763-SUM($G763:J763),0))</f>
        <v>9591.8484371000886</v>
      </c>
      <c r="L763" s="10">
        <f>IF(AND($F763&gt;L$10,$E763&gt;0),$D763/$E763,IF(L$10=$F763,$D763-SUM($G763:K763),0))</f>
        <v>9591.8484371000886</v>
      </c>
      <c r="M763" s="10">
        <f>IF(AND($F763&gt;M$10,$E763&gt;0),$D763/$E763,IF(M$10=$F763,$D763-SUM($G763:L763),0))</f>
        <v>9591.8484371000886</v>
      </c>
      <c r="N763" s="2"/>
      <c r="O763" s="10">
        <f>I763*PRODUCT($O$17:O$17)</f>
        <v>9678.1750730339882</v>
      </c>
      <c r="P763" s="10">
        <f>J763*PRODUCT($O$17:P$17)</f>
        <v>9765.2786486912937</v>
      </c>
      <c r="Q763" s="10">
        <f>K763*PRODUCT($O$17:Q$17)</f>
        <v>9853.1661565295126</v>
      </c>
      <c r="R763" s="10">
        <f>L763*PRODUCT($O$17:R$17)</f>
        <v>9941.8446519382778</v>
      </c>
      <c r="S763" s="10">
        <f>M763*PRODUCT($O$17:S$17)</f>
        <v>10031.321253805721</v>
      </c>
      <c r="T763" s="2"/>
      <c r="U763" s="10">
        <f t="shared" si="70"/>
        <v>440356.9658230464</v>
      </c>
      <c r="V763" s="10">
        <f t="shared" ref="V763:Y778" si="74">U763*P$17-P763</f>
        <v>434554.89986676245</v>
      </c>
      <c r="W763" s="10">
        <f t="shared" si="74"/>
        <v>428612.72780903376</v>
      </c>
      <c r="X763" s="10">
        <f t="shared" si="74"/>
        <v>422528.39770737675</v>
      </c>
      <c r="Y763" s="10">
        <f t="shared" si="74"/>
        <v>416299.83203293738</v>
      </c>
    </row>
    <row r="764" spans="1:25" s="5" customFormat="1" x14ac:dyDescent="0.2">
      <c r="A764" s="2"/>
      <c r="B764" s="29">
        <f>'3) Input geactiveerde inflatie'!B751</f>
        <v>739</v>
      </c>
      <c r="C764" s="29">
        <f>'3) Input geactiveerde inflatie'!D751</f>
        <v>105272.94414261938</v>
      </c>
      <c r="D764" s="10">
        <f t="shared" si="71"/>
        <v>52636.47207130969</v>
      </c>
      <c r="E764" s="39">
        <f>'3) Input geactiveerde inflatie'!E751</f>
        <v>36.5</v>
      </c>
      <c r="F764" s="51">
        <f>'3) Input geactiveerde inflatie'!F751</f>
        <v>2058</v>
      </c>
      <c r="G764" s="2"/>
      <c r="H764" s="53"/>
      <c r="I764" s="10">
        <f>IF(AND($F764&gt;I$10,$E764&gt;0),$D764/$E764,IF(I$10=$F764,$D764-SUM($G764:G764),0))</f>
        <v>1442.0951252413613</v>
      </c>
      <c r="J764" s="10">
        <f>IF(AND($F764&gt;J$10,$E764&gt;0),$D764/$E764,IF(J$10=$F764,$D764-SUM($G764:I764),0))</f>
        <v>1442.0951252413613</v>
      </c>
      <c r="K764" s="10">
        <f>IF(AND($F764&gt;K$10,$E764&gt;0),$D764/$E764,IF(K$10=$F764,$D764-SUM($G764:J764),0))</f>
        <v>1442.0951252413613</v>
      </c>
      <c r="L764" s="10">
        <f>IF(AND($F764&gt;L$10,$E764&gt;0),$D764/$E764,IF(L$10=$F764,$D764-SUM($G764:K764),0))</f>
        <v>1442.0951252413613</v>
      </c>
      <c r="M764" s="10">
        <f>IF(AND($F764&gt;M$10,$E764&gt;0),$D764/$E764,IF(M$10=$F764,$D764-SUM($G764:L764),0))</f>
        <v>1442.0951252413613</v>
      </c>
      <c r="N764" s="2"/>
      <c r="O764" s="10">
        <f>I764*PRODUCT($O$17:O$17)</f>
        <v>1455.0739813685334</v>
      </c>
      <c r="P764" s="10">
        <f>J764*PRODUCT($O$17:P$17)</f>
        <v>1468.16964720085</v>
      </c>
      <c r="Q764" s="10">
        <f>K764*PRODUCT($O$17:Q$17)</f>
        <v>1481.3831740256574</v>
      </c>
      <c r="R764" s="10">
        <f>L764*PRODUCT($O$17:R$17)</f>
        <v>1494.7156225918882</v>
      </c>
      <c r="S764" s="10">
        <f>M764*PRODUCT($O$17:S$17)</f>
        <v>1508.1680631952149</v>
      </c>
      <c r="T764" s="2"/>
      <c r="U764" s="10">
        <f t="shared" si="70"/>
        <v>51655.126338582937</v>
      </c>
      <c r="V764" s="10">
        <f t="shared" si="74"/>
        <v>50651.852828429328</v>
      </c>
      <c r="W764" s="10">
        <f t="shared" si="74"/>
        <v>49626.336329859529</v>
      </c>
      <c r="X764" s="10">
        <f t="shared" si="74"/>
        <v>48578.257734236373</v>
      </c>
      <c r="Y764" s="10">
        <f t="shared" si="74"/>
        <v>47507.293990649283</v>
      </c>
    </row>
    <row r="765" spans="1:25" s="5" customFormat="1" x14ac:dyDescent="0.2">
      <c r="A765" s="2"/>
      <c r="B765" s="29">
        <f>'3) Input geactiveerde inflatie'!B752</f>
        <v>740</v>
      </c>
      <c r="C765" s="29">
        <f>'3) Input geactiveerde inflatie'!D752</f>
        <v>6379.8534419803909</v>
      </c>
      <c r="D765" s="10">
        <f t="shared" si="71"/>
        <v>3189.9267209901955</v>
      </c>
      <c r="E765" s="39">
        <f>'3) Input geactiveerde inflatie'!E752</f>
        <v>26.5</v>
      </c>
      <c r="F765" s="51">
        <f>'3) Input geactiveerde inflatie'!F752</f>
        <v>2048</v>
      </c>
      <c r="G765" s="2"/>
      <c r="H765" s="53"/>
      <c r="I765" s="10">
        <f>IF(AND($F765&gt;I$10,$E765&gt;0),$D765/$E765,IF(I$10=$F765,$D765-SUM($G765:G765),0))</f>
        <v>120.37459324491303</v>
      </c>
      <c r="J765" s="10">
        <f>IF(AND($F765&gt;J$10,$E765&gt;0),$D765/$E765,IF(J$10=$F765,$D765-SUM($G765:I765),0))</f>
        <v>120.37459324491303</v>
      </c>
      <c r="K765" s="10">
        <f>IF(AND($F765&gt;K$10,$E765&gt;0),$D765/$E765,IF(K$10=$F765,$D765-SUM($G765:J765),0))</f>
        <v>120.37459324491303</v>
      </c>
      <c r="L765" s="10">
        <f>IF(AND($F765&gt;L$10,$E765&gt;0),$D765/$E765,IF(L$10=$F765,$D765-SUM($G765:K765),0))</f>
        <v>120.37459324491303</v>
      </c>
      <c r="M765" s="10">
        <f>IF(AND($F765&gt;M$10,$E765&gt;0),$D765/$E765,IF(M$10=$F765,$D765-SUM($G765:L765),0))</f>
        <v>120.37459324491303</v>
      </c>
      <c r="N765" s="2"/>
      <c r="O765" s="10">
        <f>I765*PRODUCT($O$17:O$17)</f>
        <v>121.45796458411724</v>
      </c>
      <c r="P765" s="10">
        <f>J765*PRODUCT($O$17:P$17)</f>
        <v>122.55108626537428</v>
      </c>
      <c r="Q765" s="10">
        <f>K765*PRODUCT($O$17:Q$17)</f>
        <v>123.65404604176263</v>
      </c>
      <c r="R765" s="10">
        <f>L765*PRODUCT($O$17:R$17)</f>
        <v>124.76693245613846</v>
      </c>
      <c r="S765" s="10">
        <f>M765*PRODUCT($O$17:S$17)</f>
        <v>125.88983484824371</v>
      </c>
      <c r="T765" s="2"/>
      <c r="U765" s="10">
        <f t="shared" si="70"/>
        <v>3097.1780968949897</v>
      </c>
      <c r="V765" s="10">
        <f t="shared" si="74"/>
        <v>3002.5016135016704</v>
      </c>
      <c r="W765" s="10">
        <f t="shared" si="74"/>
        <v>2905.8700819814226</v>
      </c>
      <c r="X765" s="10">
        <f t="shared" si="74"/>
        <v>2807.2559802631167</v>
      </c>
      <c r="Y765" s="10">
        <f t="shared" si="74"/>
        <v>2706.6314492372412</v>
      </c>
    </row>
    <row r="766" spans="1:25" s="5" customFormat="1" x14ac:dyDescent="0.2">
      <c r="A766" s="2"/>
      <c r="B766" s="29">
        <f>'3) Input geactiveerde inflatie'!B753</f>
        <v>741</v>
      </c>
      <c r="C766" s="29">
        <f>'3) Input geactiveerde inflatie'!D753</f>
        <v>12542.659407621541</v>
      </c>
      <c r="D766" s="10">
        <f t="shared" si="71"/>
        <v>6271.3297038107703</v>
      </c>
      <c r="E766" s="39">
        <f>'3) Input geactiveerde inflatie'!E753</f>
        <v>21.5</v>
      </c>
      <c r="F766" s="51">
        <f>'3) Input geactiveerde inflatie'!F753</f>
        <v>2043</v>
      </c>
      <c r="G766" s="2"/>
      <c r="H766" s="53"/>
      <c r="I766" s="10">
        <f>IF(AND($F766&gt;I$10,$E766&gt;0),$D766/$E766,IF(I$10=$F766,$D766-SUM($G766:G766),0))</f>
        <v>291.68975366561722</v>
      </c>
      <c r="J766" s="10">
        <f>IF(AND($F766&gt;J$10,$E766&gt;0),$D766/$E766,IF(J$10=$F766,$D766-SUM($G766:I766),0))</f>
        <v>291.68975366561722</v>
      </c>
      <c r="K766" s="10">
        <f>IF(AND($F766&gt;K$10,$E766&gt;0),$D766/$E766,IF(K$10=$F766,$D766-SUM($G766:J766),0))</f>
        <v>291.68975366561722</v>
      </c>
      <c r="L766" s="10">
        <f>IF(AND($F766&gt;L$10,$E766&gt;0),$D766/$E766,IF(L$10=$F766,$D766-SUM($G766:K766),0))</f>
        <v>291.68975366561722</v>
      </c>
      <c r="M766" s="10">
        <f>IF(AND($F766&gt;M$10,$E766&gt;0),$D766/$E766,IF(M$10=$F766,$D766-SUM($G766:L766),0))</f>
        <v>291.68975366561722</v>
      </c>
      <c r="N766" s="2"/>
      <c r="O766" s="10">
        <f>I766*PRODUCT($O$17:O$17)</f>
        <v>294.31496144860773</v>
      </c>
      <c r="P766" s="10">
        <f>J766*PRODUCT($O$17:P$17)</f>
        <v>296.96379610164519</v>
      </c>
      <c r="Q766" s="10">
        <f>K766*PRODUCT($O$17:Q$17)</f>
        <v>299.63647026655991</v>
      </c>
      <c r="R766" s="10">
        <f>L766*PRODUCT($O$17:R$17)</f>
        <v>302.33319849895895</v>
      </c>
      <c r="S766" s="10">
        <f>M766*PRODUCT($O$17:S$17)</f>
        <v>305.05419728544956</v>
      </c>
      <c r="T766" s="2"/>
      <c r="U766" s="10">
        <f t="shared" si="70"/>
        <v>6033.4567096964593</v>
      </c>
      <c r="V766" s="10">
        <f t="shared" si="74"/>
        <v>5790.7940239820819</v>
      </c>
      <c r="W766" s="10">
        <f t="shared" si="74"/>
        <v>5543.2746999313604</v>
      </c>
      <c r="X766" s="10">
        <f t="shared" si="74"/>
        <v>5290.8309737317832</v>
      </c>
      <c r="Y766" s="10">
        <f t="shared" si="74"/>
        <v>5033.3942552099188</v>
      </c>
    </row>
    <row r="767" spans="1:25" s="5" customFormat="1" x14ac:dyDescent="0.2">
      <c r="A767" s="2"/>
      <c r="B767" s="29">
        <f>'3) Input geactiveerde inflatie'!B754</f>
        <v>742</v>
      </c>
      <c r="C767" s="29">
        <f>'3) Input geactiveerde inflatie'!D754</f>
        <v>11333.807451522909</v>
      </c>
      <c r="D767" s="10">
        <f t="shared" si="71"/>
        <v>5666.9037257614546</v>
      </c>
      <c r="E767" s="39">
        <f>'3) Input geactiveerde inflatie'!E754</f>
        <v>1.5</v>
      </c>
      <c r="F767" s="51">
        <f>'3) Input geactiveerde inflatie'!F754</f>
        <v>2023</v>
      </c>
      <c r="G767" s="2"/>
      <c r="H767" s="53"/>
      <c r="I767" s="10">
        <f>IF(AND($F767&gt;I$10,$E767&gt;0),$D767/$E767,IF(I$10=$F767,$D767-SUM($G767:G767),0))</f>
        <v>3777.9358171743029</v>
      </c>
      <c r="J767" s="10">
        <f>IF(AND($F767&gt;J$10,$E767&gt;0),$D767/$E767,IF(J$10=$F767,$D767-SUM($G767:I767),0))</f>
        <v>1888.9679085871517</v>
      </c>
      <c r="K767" s="10">
        <f>IF(AND($F767&gt;K$10,$E767&gt;0),$D767/$E767,IF(K$10=$F767,$D767-SUM($G767:J767),0))</f>
        <v>0</v>
      </c>
      <c r="L767" s="10">
        <f>IF(AND($F767&gt;L$10,$E767&gt;0),$D767/$E767,IF(L$10=$F767,$D767-SUM($G767:K767),0))</f>
        <v>0</v>
      </c>
      <c r="M767" s="10">
        <f>IF(AND($F767&gt;M$10,$E767&gt;0),$D767/$E767,IF(M$10=$F767,$D767-SUM($G767:L767),0))</f>
        <v>0</v>
      </c>
      <c r="N767" s="2"/>
      <c r="O767" s="10">
        <f>I767*PRODUCT($O$17:O$17)</f>
        <v>3811.937239528871</v>
      </c>
      <c r="P767" s="10">
        <f>J767*PRODUCT($O$17:P$17)</f>
        <v>1923.1223373423156</v>
      </c>
      <c r="Q767" s="10">
        <f>K767*PRODUCT($O$17:Q$17)</f>
        <v>0</v>
      </c>
      <c r="R767" s="10">
        <f>L767*PRODUCT($O$17:R$17)</f>
        <v>0</v>
      </c>
      <c r="S767" s="10">
        <f>M767*PRODUCT($O$17:S$17)</f>
        <v>0</v>
      </c>
      <c r="T767" s="2"/>
      <c r="U767" s="10">
        <f t="shared" si="70"/>
        <v>1905.968619764436</v>
      </c>
      <c r="V767" s="10">
        <f t="shared" si="74"/>
        <v>0</v>
      </c>
      <c r="W767" s="10">
        <f t="shared" si="74"/>
        <v>0</v>
      </c>
      <c r="X767" s="10">
        <f t="shared" si="74"/>
        <v>0</v>
      </c>
      <c r="Y767" s="10">
        <f t="shared" si="74"/>
        <v>0</v>
      </c>
    </row>
    <row r="768" spans="1:25" s="5" customFormat="1" x14ac:dyDescent="0.2">
      <c r="A768" s="2"/>
      <c r="B768" s="29">
        <f>'3) Input geactiveerde inflatie'!B755</f>
        <v>743</v>
      </c>
      <c r="C768" s="29">
        <f>'3) Input geactiveerde inflatie'!D755</f>
        <v>11066.78226975791</v>
      </c>
      <c r="D768" s="10">
        <f t="shared" si="71"/>
        <v>5533.3911348789552</v>
      </c>
      <c r="E768" s="39">
        <f>'3) Input geactiveerde inflatie'!E755</f>
        <v>0</v>
      </c>
      <c r="F768" s="51">
        <f>'3) Input geactiveerde inflatie'!F755</f>
        <v>2018</v>
      </c>
      <c r="G768" s="2"/>
      <c r="H768" s="53"/>
      <c r="I768" s="10">
        <f>IF(AND($F768&gt;I$10,$E768&gt;0),$D768/$E768,IF(I$10=$F768,$D768-SUM($G768:G768),0))</f>
        <v>0</v>
      </c>
      <c r="J768" s="10">
        <f>IF(AND($F768&gt;J$10,$E768&gt;0),$D768/$E768,IF(J$10=$F768,$D768-SUM($G768:I768),0))</f>
        <v>0</v>
      </c>
      <c r="K768" s="10">
        <f>IF(AND($F768&gt;K$10,$E768&gt;0),$D768/$E768,IF(K$10=$F768,$D768-SUM($G768:J768),0))</f>
        <v>0</v>
      </c>
      <c r="L768" s="10">
        <f>IF(AND($F768&gt;L$10,$E768&gt;0),$D768/$E768,IF(L$10=$F768,$D768-SUM($G768:K768),0))</f>
        <v>0</v>
      </c>
      <c r="M768" s="10">
        <f>IF(AND($F768&gt;M$10,$E768&gt;0),$D768/$E768,IF(M$10=$F768,$D768-SUM($G768:L768),0))</f>
        <v>0</v>
      </c>
      <c r="N768" s="2"/>
      <c r="O768" s="10">
        <f>I768*PRODUCT($O$17:O$17)</f>
        <v>0</v>
      </c>
      <c r="P768" s="10">
        <f>J768*PRODUCT($O$17:P$17)</f>
        <v>0</v>
      </c>
      <c r="Q768" s="10">
        <f>K768*PRODUCT($O$17:Q$17)</f>
        <v>0</v>
      </c>
      <c r="R768" s="10">
        <f>L768*PRODUCT($O$17:R$17)</f>
        <v>0</v>
      </c>
      <c r="S768" s="10">
        <f>M768*PRODUCT($O$17:S$17)</f>
        <v>0</v>
      </c>
      <c r="T768" s="2"/>
      <c r="U768" s="10">
        <f t="shared" si="70"/>
        <v>5583.1916550928654</v>
      </c>
      <c r="V768" s="10">
        <f t="shared" si="74"/>
        <v>5633.4403799887004</v>
      </c>
      <c r="W768" s="10">
        <f t="shared" si="74"/>
        <v>5684.141343408598</v>
      </c>
      <c r="X768" s="10">
        <f t="shared" si="74"/>
        <v>5735.298615499275</v>
      </c>
      <c r="Y768" s="10">
        <f t="shared" si="74"/>
        <v>5786.9163030387681</v>
      </c>
    </row>
    <row r="769" spans="1:25" s="5" customFormat="1" x14ac:dyDescent="0.2">
      <c r="A769" s="2"/>
      <c r="B769" s="29">
        <f>'3) Input geactiveerde inflatie'!B756</f>
        <v>744</v>
      </c>
      <c r="C769" s="29">
        <f>'3) Input geactiveerde inflatie'!D756</f>
        <v>953780.73465893418</v>
      </c>
      <c r="D769" s="10">
        <f t="shared" si="71"/>
        <v>476890.36732946709</v>
      </c>
      <c r="E769" s="39">
        <f>'3) Input geactiveerde inflatie'!E756</f>
        <v>47.5</v>
      </c>
      <c r="F769" s="51">
        <f>'3) Input geactiveerde inflatie'!F756</f>
        <v>2069</v>
      </c>
      <c r="G769" s="2"/>
      <c r="H769" s="53"/>
      <c r="I769" s="10">
        <f>IF(AND($F769&gt;I$10,$E769&gt;0),$D769/$E769,IF(I$10=$F769,$D769-SUM($G769:G769),0))</f>
        <v>10039.797206936149</v>
      </c>
      <c r="J769" s="10">
        <f>IF(AND($F769&gt;J$10,$E769&gt;0),$D769/$E769,IF(J$10=$F769,$D769-SUM($G769:I769),0))</f>
        <v>10039.797206936149</v>
      </c>
      <c r="K769" s="10">
        <f>IF(AND($F769&gt;K$10,$E769&gt;0),$D769/$E769,IF(K$10=$F769,$D769-SUM($G769:J769),0))</f>
        <v>10039.797206936149</v>
      </c>
      <c r="L769" s="10">
        <f>IF(AND($F769&gt;L$10,$E769&gt;0),$D769/$E769,IF(L$10=$F769,$D769-SUM($G769:K769),0))</f>
        <v>10039.797206936149</v>
      </c>
      <c r="M769" s="10">
        <f>IF(AND($F769&gt;M$10,$E769&gt;0),$D769/$E769,IF(M$10=$F769,$D769-SUM($G769:L769),0))</f>
        <v>10039.797206936149</v>
      </c>
      <c r="N769" s="2"/>
      <c r="O769" s="10">
        <f>I769*PRODUCT($O$17:O$17)</f>
        <v>10130.155381798573</v>
      </c>
      <c r="P769" s="10">
        <f>J769*PRODUCT($O$17:P$17)</f>
        <v>10221.32678023476</v>
      </c>
      <c r="Q769" s="10">
        <f>K769*PRODUCT($O$17:Q$17)</f>
        <v>10313.31872125687</v>
      </c>
      <c r="R769" s="10">
        <f>L769*PRODUCT($O$17:R$17)</f>
        <v>10406.138589748181</v>
      </c>
      <c r="S769" s="10">
        <f>M769*PRODUCT($O$17:S$17)</f>
        <v>10499.793837055915</v>
      </c>
      <c r="T769" s="2"/>
      <c r="U769" s="10">
        <f t="shared" si="70"/>
        <v>471052.22525363369</v>
      </c>
      <c r="V769" s="10">
        <f t="shared" si="74"/>
        <v>465070.36850068159</v>
      </c>
      <c r="W769" s="10">
        <f t="shared" si="74"/>
        <v>458942.68309593084</v>
      </c>
      <c r="X769" s="10">
        <f t="shared" si="74"/>
        <v>452667.02865404601</v>
      </c>
      <c r="Y769" s="10">
        <f t="shared" si="74"/>
        <v>446241.23807487648</v>
      </c>
    </row>
    <row r="770" spans="1:25" s="5" customFormat="1" x14ac:dyDescent="0.2">
      <c r="A770" s="2"/>
      <c r="B770" s="29">
        <f>'3) Input geactiveerde inflatie'!B757</f>
        <v>745</v>
      </c>
      <c r="C770" s="29">
        <f>'3) Input geactiveerde inflatie'!D757</f>
        <v>200811.01633648109</v>
      </c>
      <c r="D770" s="10">
        <f t="shared" si="71"/>
        <v>100405.50816824054</v>
      </c>
      <c r="E770" s="39">
        <f>'3) Input geactiveerde inflatie'!E757</f>
        <v>37.5</v>
      </c>
      <c r="F770" s="51">
        <f>'3) Input geactiveerde inflatie'!F757</f>
        <v>2059</v>
      </c>
      <c r="G770" s="2"/>
      <c r="H770" s="53"/>
      <c r="I770" s="10">
        <f>IF(AND($F770&gt;I$10,$E770&gt;0),$D770/$E770,IF(I$10=$F770,$D770-SUM($G770:G770),0))</f>
        <v>2677.4802178197478</v>
      </c>
      <c r="J770" s="10">
        <f>IF(AND($F770&gt;J$10,$E770&gt;0),$D770/$E770,IF(J$10=$F770,$D770-SUM($G770:I770),0))</f>
        <v>2677.4802178197478</v>
      </c>
      <c r="K770" s="10">
        <f>IF(AND($F770&gt;K$10,$E770&gt;0),$D770/$E770,IF(K$10=$F770,$D770-SUM($G770:J770),0))</f>
        <v>2677.4802178197478</v>
      </c>
      <c r="L770" s="10">
        <f>IF(AND($F770&gt;L$10,$E770&gt;0),$D770/$E770,IF(L$10=$F770,$D770-SUM($G770:K770),0))</f>
        <v>2677.4802178197478</v>
      </c>
      <c r="M770" s="10">
        <f>IF(AND($F770&gt;M$10,$E770&gt;0),$D770/$E770,IF(M$10=$F770,$D770-SUM($G770:L770),0))</f>
        <v>2677.4802178197478</v>
      </c>
      <c r="N770" s="2"/>
      <c r="O770" s="10">
        <f>I770*PRODUCT($O$17:O$17)</f>
        <v>2701.5775397801253</v>
      </c>
      <c r="P770" s="10">
        <f>J770*PRODUCT($O$17:P$17)</f>
        <v>2725.891737638146</v>
      </c>
      <c r="Q770" s="10">
        <f>K770*PRODUCT($O$17:Q$17)</f>
        <v>2750.4247632768888</v>
      </c>
      <c r="R770" s="10">
        <f>L770*PRODUCT($O$17:R$17)</f>
        <v>2775.1785861463804</v>
      </c>
      <c r="S770" s="10">
        <f>M770*PRODUCT($O$17:S$17)</f>
        <v>2800.1551934216977</v>
      </c>
      <c r="T770" s="2"/>
      <c r="U770" s="10">
        <f t="shared" si="70"/>
        <v>98607.580201974575</v>
      </c>
      <c r="V770" s="10">
        <f t="shared" si="74"/>
        <v>96769.156686154194</v>
      </c>
      <c r="W770" s="10">
        <f t="shared" si="74"/>
        <v>94889.654333052691</v>
      </c>
      <c r="X770" s="10">
        <f t="shared" si="74"/>
        <v>92968.482635903769</v>
      </c>
      <c r="Y770" s="10">
        <f t="shared" si="74"/>
        <v>91005.043786205191</v>
      </c>
    </row>
    <row r="771" spans="1:25" s="5" customFormat="1" x14ac:dyDescent="0.2">
      <c r="A771" s="2"/>
      <c r="B771" s="29">
        <f>'3) Input geactiveerde inflatie'!B758</f>
        <v>746</v>
      </c>
      <c r="C771" s="29">
        <f>'3) Input geactiveerde inflatie'!D758</f>
        <v>6032.074596404098</v>
      </c>
      <c r="D771" s="10">
        <f t="shared" si="71"/>
        <v>3016.037298202049</v>
      </c>
      <c r="E771" s="39">
        <f>'3) Input geactiveerde inflatie'!E758</f>
        <v>27.5</v>
      </c>
      <c r="F771" s="51">
        <f>'3) Input geactiveerde inflatie'!F758</f>
        <v>2049</v>
      </c>
      <c r="G771" s="2"/>
      <c r="H771" s="53"/>
      <c r="I771" s="10">
        <f>IF(AND($F771&gt;I$10,$E771&gt;0),$D771/$E771,IF(I$10=$F771,$D771-SUM($G771:G771),0))</f>
        <v>109.6740835709836</v>
      </c>
      <c r="J771" s="10">
        <f>IF(AND($F771&gt;J$10,$E771&gt;0),$D771/$E771,IF(J$10=$F771,$D771-SUM($G771:I771),0))</f>
        <v>109.6740835709836</v>
      </c>
      <c r="K771" s="10">
        <f>IF(AND($F771&gt;K$10,$E771&gt;0),$D771/$E771,IF(K$10=$F771,$D771-SUM($G771:J771),0))</f>
        <v>109.6740835709836</v>
      </c>
      <c r="L771" s="10">
        <f>IF(AND($F771&gt;L$10,$E771&gt;0),$D771/$E771,IF(L$10=$F771,$D771-SUM($G771:K771),0))</f>
        <v>109.6740835709836</v>
      </c>
      <c r="M771" s="10">
        <f>IF(AND($F771&gt;M$10,$E771&gt;0),$D771/$E771,IF(M$10=$F771,$D771-SUM($G771:L771),0))</f>
        <v>109.6740835709836</v>
      </c>
      <c r="N771" s="2"/>
      <c r="O771" s="10">
        <f>I771*PRODUCT($O$17:O$17)</f>
        <v>110.66115032312244</v>
      </c>
      <c r="P771" s="10">
        <f>J771*PRODUCT($O$17:P$17)</f>
        <v>111.65710067603052</v>
      </c>
      <c r="Q771" s="10">
        <f>K771*PRODUCT($O$17:Q$17)</f>
        <v>112.66201458211478</v>
      </c>
      <c r="R771" s="10">
        <f>L771*PRODUCT($O$17:R$17)</f>
        <v>113.6759727133538</v>
      </c>
      <c r="S771" s="10">
        <f>M771*PRODUCT($O$17:S$17)</f>
        <v>114.69905646777397</v>
      </c>
      <c r="T771" s="2"/>
      <c r="U771" s="10">
        <f t="shared" si="70"/>
        <v>2932.5204835627446</v>
      </c>
      <c r="V771" s="10">
        <f t="shared" si="74"/>
        <v>2847.2560672387785</v>
      </c>
      <c r="W771" s="10">
        <f t="shared" si="74"/>
        <v>2760.2193572618125</v>
      </c>
      <c r="X771" s="10">
        <f t="shared" si="74"/>
        <v>2671.3853587638146</v>
      </c>
      <c r="Y771" s="10">
        <f t="shared" si="74"/>
        <v>2580.7287705249146</v>
      </c>
    </row>
    <row r="772" spans="1:25" s="5" customFormat="1" x14ac:dyDescent="0.2">
      <c r="A772" s="2"/>
      <c r="B772" s="29">
        <f>'3) Input geactiveerde inflatie'!B759</f>
        <v>747</v>
      </c>
      <c r="C772" s="29">
        <f>'3) Input geactiveerde inflatie'!D759</f>
        <v>11764.520840235229</v>
      </c>
      <c r="D772" s="10">
        <f t="shared" si="71"/>
        <v>5882.2604201176146</v>
      </c>
      <c r="E772" s="39">
        <f>'3) Input geactiveerde inflatie'!E759</f>
        <v>22.5</v>
      </c>
      <c r="F772" s="51">
        <f>'3) Input geactiveerde inflatie'!F759</f>
        <v>2044</v>
      </c>
      <c r="G772" s="2"/>
      <c r="H772" s="53"/>
      <c r="I772" s="10">
        <f>IF(AND($F772&gt;I$10,$E772&gt;0),$D772/$E772,IF(I$10=$F772,$D772-SUM($G772:G772),0))</f>
        <v>261.43379644967177</v>
      </c>
      <c r="J772" s="10">
        <f>IF(AND($F772&gt;J$10,$E772&gt;0),$D772/$E772,IF(J$10=$F772,$D772-SUM($G772:I772),0))</f>
        <v>261.43379644967177</v>
      </c>
      <c r="K772" s="10">
        <f>IF(AND($F772&gt;K$10,$E772&gt;0),$D772/$E772,IF(K$10=$F772,$D772-SUM($G772:J772),0))</f>
        <v>261.43379644967177</v>
      </c>
      <c r="L772" s="10">
        <f>IF(AND($F772&gt;L$10,$E772&gt;0),$D772/$E772,IF(L$10=$F772,$D772-SUM($G772:K772),0))</f>
        <v>261.43379644967177</v>
      </c>
      <c r="M772" s="10">
        <f>IF(AND($F772&gt;M$10,$E772&gt;0),$D772/$E772,IF(M$10=$F772,$D772-SUM($G772:L772),0))</f>
        <v>261.43379644967177</v>
      </c>
      <c r="N772" s="2"/>
      <c r="O772" s="10">
        <f>I772*PRODUCT($O$17:O$17)</f>
        <v>263.78670061771879</v>
      </c>
      <c r="P772" s="10">
        <f>J772*PRODUCT($O$17:P$17)</f>
        <v>266.16078092327825</v>
      </c>
      <c r="Q772" s="10">
        <f>K772*PRODUCT($O$17:Q$17)</f>
        <v>268.55622795158769</v>
      </c>
      <c r="R772" s="10">
        <f>L772*PRODUCT($O$17:R$17)</f>
        <v>270.97323400315196</v>
      </c>
      <c r="S772" s="10">
        <f>M772*PRODUCT($O$17:S$17)</f>
        <v>273.41199310918029</v>
      </c>
      <c r="T772" s="2"/>
      <c r="U772" s="10">
        <f t="shared" si="70"/>
        <v>5671.414063280954</v>
      </c>
      <c r="V772" s="10">
        <f t="shared" si="74"/>
        <v>5456.2960089272037</v>
      </c>
      <c r="W772" s="10">
        <f t="shared" si="74"/>
        <v>5236.8464450559604</v>
      </c>
      <c r="X772" s="10">
        <f t="shared" si="74"/>
        <v>5013.0048290583109</v>
      </c>
      <c r="Y772" s="10">
        <f t="shared" si="74"/>
        <v>4784.709879410655</v>
      </c>
    </row>
    <row r="773" spans="1:25" s="5" customFormat="1" x14ac:dyDescent="0.2">
      <c r="A773" s="2"/>
      <c r="B773" s="29">
        <f>'3) Input geactiveerde inflatie'!B760</f>
        <v>748</v>
      </c>
      <c r="C773" s="29">
        <f>'3) Input geactiveerde inflatie'!D760</f>
        <v>48423.378138311673</v>
      </c>
      <c r="D773" s="10">
        <f t="shared" si="71"/>
        <v>24211.689069155836</v>
      </c>
      <c r="E773" s="39">
        <f>'3) Input geactiveerde inflatie'!E760</f>
        <v>2.5</v>
      </c>
      <c r="F773" s="51">
        <f>'3) Input geactiveerde inflatie'!F760</f>
        <v>2024</v>
      </c>
      <c r="G773" s="2"/>
      <c r="H773" s="53"/>
      <c r="I773" s="10">
        <f>IF(AND($F773&gt;I$10,$E773&gt;0),$D773/$E773,IF(I$10=$F773,$D773-SUM($G773:G773),0))</f>
        <v>9684.6756276623346</v>
      </c>
      <c r="J773" s="10">
        <f>IF(AND($F773&gt;J$10,$E773&gt;0),$D773/$E773,IF(J$10=$F773,$D773-SUM($G773:I773),0))</f>
        <v>9684.6756276623346</v>
      </c>
      <c r="K773" s="10">
        <f>IF(AND($F773&gt;K$10,$E773&gt;0),$D773/$E773,IF(K$10=$F773,$D773-SUM($G773:J773),0))</f>
        <v>4842.3378138311673</v>
      </c>
      <c r="L773" s="10">
        <f>IF(AND($F773&gt;L$10,$E773&gt;0),$D773/$E773,IF(L$10=$F773,$D773-SUM($G773:K773),0))</f>
        <v>0</v>
      </c>
      <c r="M773" s="10">
        <f>IF(AND($F773&gt;M$10,$E773&gt;0),$D773/$E773,IF(M$10=$F773,$D773-SUM($G773:L773),0))</f>
        <v>0</v>
      </c>
      <c r="N773" s="2"/>
      <c r="O773" s="10">
        <f>I773*PRODUCT($O$17:O$17)</f>
        <v>9771.8377083112955</v>
      </c>
      <c r="P773" s="10">
        <f>J773*PRODUCT($O$17:P$17)</f>
        <v>9859.7842476860951</v>
      </c>
      <c r="Q773" s="10">
        <f>K773*PRODUCT($O$17:Q$17)</f>
        <v>4974.2611529576343</v>
      </c>
      <c r="R773" s="10">
        <f>L773*PRODUCT($O$17:R$17)</f>
        <v>0</v>
      </c>
      <c r="S773" s="10">
        <f>M773*PRODUCT($O$17:S$17)</f>
        <v>0</v>
      </c>
      <c r="T773" s="2"/>
      <c r="U773" s="10">
        <f t="shared" si="70"/>
        <v>14657.756562466942</v>
      </c>
      <c r="V773" s="10">
        <f t="shared" si="74"/>
        <v>4929.8921238430485</v>
      </c>
      <c r="W773" s="10">
        <f t="shared" si="74"/>
        <v>0</v>
      </c>
      <c r="X773" s="10">
        <f t="shared" si="74"/>
        <v>0</v>
      </c>
      <c r="Y773" s="10">
        <f t="shared" si="74"/>
        <v>0</v>
      </c>
    </row>
    <row r="774" spans="1:25" s="5" customFormat="1" x14ac:dyDescent="0.2">
      <c r="A774" s="2"/>
      <c r="B774" s="29">
        <f>'3) Input geactiveerde inflatie'!B761</f>
        <v>749</v>
      </c>
      <c r="C774" s="29">
        <f>'3) Input geactiveerde inflatie'!D761</f>
        <v>20486.207406678004</v>
      </c>
      <c r="D774" s="10">
        <f t="shared" si="71"/>
        <v>10243.103703339002</v>
      </c>
      <c r="E774" s="39">
        <f>'3) Input geactiveerde inflatie'!E761</f>
        <v>0</v>
      </c>
      <c r="F774" s="51">
        <f>'3) Input geactiveerde inflatie'!F761</f>
        <v>2019</v>
      </c>
      <c r="G774" s="2"/>
      <c r="H774" s="53"/>
      <c r="I774" s="10">
        <f>IF(AND($F774&gt;I$10,$E774&gt;0),$D774/$E774,IF(I$10=$F774,$D774-SUM($G774:G774),0))</f>
        <v>0</v>
      </c>
      <c r="J774" s="10">
        <f>IF(AND($F774&gt;J$10,$E774&gt;0),$D774/$E774,IF(J$10=$F774,$D774-SUM($G774:I774),0))</f>
        <v>0</v>
      </c>
      <c r="K774" s="10">
        <f>IF(AND($F774&gt;K$10,$E774&gt;0),$D774/$E774,IF(K$10=$F774,$D774-SUM($G774:J774),0))</f>
        <v>0</v>
      </c>
      <c r="L774" s="10">
        <f>IF(AND($F774&gt;L$10,$E774&gt;0),$D774/$E774,IF(L$10=$F774,$D774-SUM($G774:K774),0))</f>
        <v>0</v>
      </c>
      <c r="M774" s="10">
        <f>IF(AND($F774&gt;M$10,$E774&gt;0),$D774/$E774,IF(M$10=$F774,$D774-SUM($G774:L774),0))</f>
        <v>0</v>
      </c>
      <c r="N774" s="2"/>
      <c r="O774" s="10">
        <f>I774*PRODUCT($O$17:O$17)</f>
        <v>0</v>
      </c>
      <c r="P774" s="10">
        <f>J774*PRODUCT($O$17:P$17)</f>
        <v>0</v>
      </c>
      <c r="Q774" s="10">
        <f>K774*PRODUCT($O$17:Q$17)</f>
        <v>0</v>
      </c>
      <c r="R774" s="10">
        <f>L774*PRODUCT($O$17:R$17)</f>
        <v>0</v>
      </c>
      <c r="S774" s="10">
        <f>M774*PRODUCT($O$17:S$17)</f>
        <v>0</v>
      </c>
      <c r="T774" s="2"/>
      <c r="U774" s="10">
        <f t="shared" si="70"/>
        <v>10335.291636669052</v>
      </c>
      <c r="V774" s="10">
        <f t="shared" si="74"/>
        <v>10428.309261399072</v>
      </c>
      <c r="W774" s="10">
        <f t="shared" si="74"/>
        <v>10522.164044751662</v>
      </c>
      <c r="X774" s="10">
        <f t="shared" si="74"/>
        <v>10616.863521154426</v>
      </c>
      <c r="Y774" s="10">
        <f t="shared" si="74"/>
        <v>10712.415292844815</v>
      </c>
    </row>
    <row r="775" spans="1:25" s="5" customFormat="1" x14ac:dyDescent="0.2">
      <c r="A775" s="2"/>
      <c r="B775" s="29">
        <f>'3) Input geactiveerde inflatie'!B762</f>
        <v>750</v>
      </c>
      <c r="C775" s="29">
        <f>'3) Input geactiveerde inflatie'!D762</f>
        <v>415187.52599583683</v>
      </c>
      <c r="D775" s="10">
        <f t="shared" si="71"/>
        <v>207593.76299791841</v>
      </c>
      <c r="E775" s="39">
        <f>'3) Input geactiveerde inflatie'!E762</f>
        <v>37.5</v>
      </c>
      <c r="F775" s="51">
        <f>'3) Input geactiveerde inflatie'!F762</f>
        <v>2059</v>
      </c>
      <c r="G775" s="2"/>
      <c r="H775" s="53"/>
      <c r="I775" s="10">
        <f>IF(AND($F775&gt;I$10,$E775&gt;0),$D775/$E775,IF(I$10=$F775,$D775-SUM($G775:G775),0))</f>
        <v>5535.8336799444915</v>
      </c>
      <c r="J775" s="10">
        <f>IF(AND($F775&gt;J$10,$E775&gt;0),$D775/$E775,IF(J$10=$F775,$D775-SUM($G775:I775),0))</f>
        <v>5535.8336799444915</v>
      </c>
      <c r="K775" s="10">
        <f>IF(AND($F775&gt;K$10,$E775&gt;0),$D775/$E775,IF(K$10=$F775,$D775-SUM($G775:J775),0))</f>
        <v>5535.8336799444915</v>
      </c>
      <c r="L775" s="10">
        <f>IF(AND($F775&gt;L$10,$E775&gt;0),$D775/$E775,IF(L$10=$F775,$D775-SUM($G775:K775),0))</f>
        <v>5535.8336799444915</v>
      </c>
      <c r="M775" s="10">
        <f>IF(AND($F775&gt;M$10,$E775&gt;0),$D775/$E775,IF(M$10=$F775,$D775-SUM($G775:L775),0))</f>
        <v>5535.8336799444915</v>
      </c>
      <c r="N775" s="2"/>
      <c r="O775" s="10">
        <f>I775*PRODUCT($O$17:O$17)</f>
        <v>5585.6561830639912</v>
      </c>
      <c r="P775" s="10">
        <f>J775*PRODUCT($O$17:P$17)</f>
        <v>5635.9270887115663</v>
      </c>
      <c r="Q775" s="10">
        <f>K775*PRODUCT($O$17:Q$17)</f>
        <v>5686.6504325099695</v>
      </c>
      <c r="R775" s="10">
        <f>L775*PRODUCT($O$17:R$17)</f>
        <v>5737.8302864025582</v>
      </c>
      <c r="S775" s="10">
        <f>M775*PRODUCT($O$17:S$17)</f>
        <v>5789.470758980181</v>
      </c>
      <c r="T775" s="2"/>
      <c r="U775" s="10">
        <f t="shared" si="70"/>
        <v>203876.45068183567</v>
      </c>
      <c r="V775" s="10">
        <f t="shared" si="74"/>
        <v>200075.41164926061</v>
      </c>
      <c r="W775" s="10">
        <f t="shared" si="74"/>
        <v>196189.43992159396</v>
      </c>
      <c r="X775" s="10">
        <f t="shared" si="74"/>
        <v>192217.31459448574</v>
      </c>
      <c r="Y775" s="10">
        <f t="shared" si="74"/>
        <v>188157.79966685592</v>
      </c>
    </row>
    <row r="776" spans="1:25" s="5" customFormat="1" x14ac:dyDescent="0.2">
      <c r="A776" s="2"/>
      <c r="B776" s="29">
        <f>'3) Input geactiveerde inflatie'!B763</f>
        <v>751</v>
      </c>
      <c r="C776" s="29">
        <f>'3) Input geactiveerde inflatie'!D763</f>
        <v>722007.1622701264</v>
      </c>
      <c r="D776" s="10">
        <f t="shared" si="71"/>
        <v>361003.5811350632</v>
      </c>
      <c r="E776" s="39">
        <f>'3) Input geactiveerde inflatie'!E763</f>
        <v>27.5</v>
      </c>
      <c r="F776" s="51">
        <f>'3) Input geactiveerde inflatie'!F763</f>
        <v>2049</v>
      </c>
      <c r="G776" s="2"/>
      <c r="H776" s="53"/>
      <c r="I776" s="10">
        <f>IF(AND($F776&gt;I$10,$E776&gt;0),$D776/$E776,IF(I$10=$F776,$D776-SUM($G776:G776),0))</f>
        <v>13127.402950365935</v>
      </c>
      <c r="J776" s="10">
        <f>IF(AND($F776&gt;J$10,$E776&gt;0),$D776/$E776,IF(J$10=$F776,$D776-SUM($G776:I776),0))</f>
        <v>13127.402950365935</v>
      </c>
      <c r="K776" s="10">
        <f>IF(AND($F776&gt;K$10,$E776&gt;0),$D776/$E776,IF(K$10=$F776,$D776-SUM($G776:J776),0))</f>
        <v>13127.402950365935</v>
      </c>
      <c r="L776" s="10">
        <f>IF(AND($F776&gt;L$10,$E776&gt;0),$D776/$E776,IF(L$10=$F776,$D776-SUM($G776:K776),0))</f>
        <v>13127.402950365935</v>
      </c>
      <c r="M776" s="10">
        <f>IF(AND($F776&gt;M$10,$E776&gt;0),$D776/$E776,IF(M$10=$F776,$D776-SUM($G776:L776),0))</f>
        <v>13127.402950365935</v>
      </c>
      <c r="N776" s="2"/>
      <c r="O776" s="10">
        <f>I776*PRODUCT($O$17:O$17)</f>
        <v>13245.549576919228</v>
      </c>
      <c r="P776" s="10">
        <f>J776*PRODUCT($O$17:P$17)</f>
        <v>13364.759523111499</v>
      </c>
      <c r="Q776" s="10">
        <f>K776*PRODUCT($O$17:Q$17)</f>
        <v>13485.042358819499</v>
      </c>
      <c r="R776" s="10">
        <f>L776*PRODUCT($O$17:R$17)</f>
        <v>13606.407740048873</v>
      </c>
      <c r="S776" s="10">
        <f>M776*PRODUCT($O$17:S$17)</f>
        <v>13728.865409709313</v>
      </c>
      <c r="T776" s="2"/>
      <c r="U776" s="10">
        <f t="shared" si="70"/>
        <v>351007.06378835952</v>
      </c>
      <c r="V776" s="10">
        <f t="shared" si="74"/>
        <v>340801.36783934321</v>
      </c>
      <c r="W776" s="10">
        <f t="shared" si="74"/>
        <v>330383.53779107775</v>
      </c>
      <c r="X776" s="10">
        <f t="shared" si="74"/>
        <v>319750.58189114853</v>
      </c>
      <c r="Y776" s="10">
        <f t="shared" si="74"/>
        <v>308899.47171845951</v>
      </c>
    </row>
    <row r="777" spans="1:25" s="5" customFormat="1" x14ac:dyDescent="0.2">
      <c r="A777" s="2"/>
      <c r="B777" s="29">
        <f>'3) Input geactiveerde inflatie'!B764</f>
        <v>752</v>
      </c>
      <c r="C777" s="29">
        <f>'3) Input geactiveerde inflatie'!D764</f>
        <v>145846.26883055596</v>
      </c>
      <c r="D777" s="10">
        <f t="shared" si="71"/>
        <v>72923.134415277978</v>
      </c>
      <c r="E777" s="39">
        <f>'3) Input geactiveerde inflatie'!E764</f>
        <v>17.5</v>
      </c>
      <c r="F777" s="51">
        <f>'3) Input geactiveerde inflatie'!F764</f>
        <v>2039</v>
      </c>
      <c r="G777" s="2"/>
      <c r="H777" s="53"/>
      <c r="I777" s="10">
        <f>IF(AND($F777&gt;I$10,$E777&gt;0),$D777/$E777,IF(I$10=$F777,$D777-SUM($G777:G777),0))</f>
        <v>4167.0362523015983</v>
      </c>
      <c r="J777" s="10">
        <f>IF(AND($F777&gt;J$10,$E777&gt;0),$D777/$E777,IF(J$10=$F777,$D777-SUM($G777:I777),0))</f>
        <v>4167.0362523015983</v>
      </c>
      <c r="K777" s="10">
        <f>IF(AND($F777&gt;K$10,$E777&gt;0),$D777/$E777,IF(K$10=$F777,$D777-SUM($G777:J777),0))</f>
        <v>4167.0362523015983</v>
      </c>
      <c r="L777" s="10">
        <f>IF(AND($F777&gt;L$10,$E777&gt;0),$D777/$E777,IF(L$10=$F777,$D777-SUM($G777:K777),0))</f>
        <v>4167.0362523015983</v>
      </c>
      <c r="M777" s="10">
        <f>IF(AND($F777&gt;M$10,$E777&gt;0),$D777/$E777,IF(M$10=$F777,$D777-SUM($G777:L777),0))</f>
        <v>4167.0362523015983</v>
      </c>
      <c r="N777" s="2"/>
      <c r="O777" s="10">
        <f>I777*PRODUCT($O$17:O$17)</f>
        <v>4204.5395785723122</v>
      </c>
      <c r="P777" s="10">
        <f>J777*PRODUCT($O$17:P$17)</f>
        <v>4242.380434779463</v>
      </c>
      <c r="Q777" s="10">
        <f>K777*PRODUCT($O$17:Q$17)</f>
        <v>4280.5618586924775</v>
      </c>
      <c r="R777" s="10">
        <f>L777*PRODUCT($O$17:R$17)</f>
        <v>4319.0869154207085</v>
      </c>
      <c r="S777" s="10">
        <f>M777*PRODUCT($O$17:S$17)</f>
        <v>4357.9586976594946</v>
      </c>
      <c r="T777" s="2"/>
      <c r="U777" s="10">
        <f t="shared" si="70"/>
        <v>69374.903046443171</v>
      </c>
      <c r="V777" s="10">
        <f t="shared" si="74"/>
        <v>65756.896739081683</v>
      </c>
      <c r="W777" s="10">
        <f t="shared" si="74"/>
        <v>62068.14695104093</v>
      </c>
      <c r="X777" s="10">
        <f t="shared" si="74"/>
        <v>58307.673358179578</v>
      </c>
      <c r="Y777" s="10">
        <f t="shared" si="74"/>
        <v>54474.483720743694</v>
      </c>
    </row>
    <row r="778" spans="1:25" s="5" customFormat="1" x14ac:dyDescent="0.2">
      <c r="A778" s="2"/>
      <c r="B778" s="29">
        <f>'3) Input geactiveerde inflatie'!B765</f>
        <v>753</v>
      </c>
      <c r="C778" s="29">
        <f>'3) Input geactiveerde inflatie'!D765</f>
        <v>148088.0598381632</v>
      </c>
      <c r="D778" s="10">
        <f t="shared" si="71"/>
        <v>74044.0299190816</v>
      </c>
      <c r="E778" s="39">
        <f>'3) Input geactiveerde inflatie'!E765</f>
        <v>0</v>
      </c>
      <c r="F778" s="51">
        <f>'3) Input geactiveerde inflatie'!F765</f>
        <v>2011</v>
      </c>
      <c r="G778" s="2"/>
      <c r="H778" s="53"/>
      <c r="I778" s="10">
        <f>IF(AND($F778&gt;I$10,$E778&gt;0),$D778/$E778,IF(I$10=$F778,$D778-SUM($G778:G778),0))</f>
        <v>0</v>
      </c>
      <c r="J778" s="10">
        <f>IF(AND($F778&gt;J$10,$E778&gt;0),$D778/$E778,IF(J$10=$F778,$D778-SUM($G778:I778),0))</f>
        <v>0</v>
      </c>
      <c r="K778" s="10">
        <f>IF(AND($F778&gt;K$10,$E778&gt;0),$D778/$E778,IF(K$10=$F778,$D778-SUM($G778:J778),0))</f>
        <v>0</v>
      </c>
      <c r="L778" s="10">
        <f>IF(AND($F778&gt;L$10,$E778&gt;0),$D778/$E778,IF(L$10=$F778,$D778-SUM($G778:K778),0))</f>
        <v>0</v>
      </c>
      <c r="M778" s="10">
        <f>IF(AND($F778&gt;M$10,$E778&gt;0),$D778/$E778,IF(M$10=$F778,$D778-SUM($G778:L778),0))</f>
        <v>0</v>
      </c>
      <c r="N778" s="2"/>
      <c r="O778" s="10">
        <f>I778*PRODUCT($O$17:O$17)</f>
        <v>0</v>
      </c>
      <c r="P778" s="10">
        <f>J778*PRODUCT($O$17:P$17)</f>
        <v>0</v>
      </c>
      <c r="Q778" s="10">
        <f>K778*PRODUCT($O$17:Q$17)</f>
        <v>0</v>
      </c>
      <c r="R778" s="10">
        <f>L778*PRODUCT($O$17:R$17)</f>
        <v>0</v>
      </c>
      <c r="S778" s="10">
        <f>M778*PRODUCT($O$17:S$17)</f>
        <v>0</v>
      </c>
      <c r="T778" s="2"/>
      <c r="U778" s="10">
        <f t="shared" si="70"/>
        <v>74710.426188353333</v>
      </c>
      <c r="V778" s="10">
        <f t="shared" si="74"/>
        <v>75382.820024048502</v>
      </c>
      <c r="W778" s="10">
        <f t="shared" si="74"/>
        <v>76061.265404264937</v>
      </c>
      <c r="X778" s="10">
        <f t="shared" si="74"/>
        <v>76745.816792903308</v>
      </c>
      <c r="Y778" s="10">
        <f t="shared" si="74"/>
        <v>77436.529144039436</v>
      </c>
    </row>
    <row r="779" spans="1:25" s="5" customFormat="1" x14ac:dyDescent="0.2">
      <c r="A779" s="2"/>
      <c r="B779" s="29">
        <f>'3) Input geactiveerde inflatie'!B766</f>
        <v>754</v>
      </c>
      <c r="C779" s="29">
        <f>'3) Input geactiveerde inflatie'!D766</f>
        <v>7712.294042006135</v>
      </c>
      <c r="D779" s="10">
        <f t="shared" si="71"/>
        <v>3856.1470210030675</v>
      </c>
      <c r="E779" s="39">
        <f>'3) Input geactiveerde inflatie'!E766</f>
        <v>0.5</v>
      </c>
      <c r="F779" s="51">
        <f>'3) Input geactiveerde inflatie'!F766</f>
        <v>2022</v>
      </c>
      <c r="G779" s="2"/>
      <c r="H779" s="53"/>
      <c r="I779" s="10">
        <f>IF(AND($F779&gt;I$10,$E779&gt;0),$D779/$E779,IF(I$10=$F779,$D779-SUM($G779:G779),0))</f>
        <v>3856.1470210030675</v>
      </c>
      <c r="J779" s="10">
        <f>IF(AND($F779&gt;J$10,$E779&gt;0),$D779/$E779,IF(J$10=$F779,$D779-SUM($G779:I779),0))</f>
        <v>0</v>
      </c>
      <c r="K779" s="10">
        <f>IF(AND($F779&gt;K$10,$E779&gt;0),$D779/$E779,IF(K$10=$F779,$D779-SUM($G779:J779),0))</f>
        <v>0</v>
      </c>
      <c r="L779" s="10">
        <f>IF(AND($F779&gt;L$10,$E779&gt;0),$D779/$E779,IF(L$10=$F779,$D779-SUM($G779:K779),0))</f>
        <v>0</v>
      </c>
      <c r="M779" s="10">
        <f>IF(AND($F779&gt;M$10,$E779&gt;0),$D779/$E779,IF(M$10=$F779,$D779-SUM($G779:L779),0))</f>
        <v>0</v>
      </c>
      <c r="N779" s="2"/>
      <c r="O779" s="10">
        <f>I779*PRODUCT($O$17:O$17)</f>
        <v>3890.8523441920947</v>
      </c>
      <c r="P779" s="10">
        <f>J779*PRODUCT($O$17:P$17)</f>
        <v>0</v>
      </c>
      <c r="Q779" s="10">
        <f>K779*PRODUCT($O$17:Q$17)</f>
        <v>0</v>
      </c>
      <c r="R779" s="10">
        <f>L779*PRODUCT($O$17:R$17)</f>
        <v>0</v>
      </c>
      <c r="S779" s="10">
        <f>M779*PRODUCT($O$17:S$17)</f>
        <v>0</v>
      </c>
      <c r="T779" s="2"/>
      <c r="U779" s="10">
        <f t="shared" si="70"/>
        <v>0</v>
      </c>
      <c r="V779" s="10">
        <f t="shared" ref="V779:Y794" si="75">U779*P$17-P779</f>
        <v>0</v>
      </c>
      <c r="W779" s="10">
        <f t="shared" si="75"/>
        <v>0</v>
      </c>
      <c r="X779" s="10">
        <f t="shared" si="75"/>
        <v>0</v>
      </c>
      <c r="Y779" s="10">
        <f t="shared" si="75"/>
        <v>0</v>
      </c>
    </row>
    <row r="780" spans="1:25" s="5" customFormat="1" x14ac:dyDescent="0.2">
      <c r="A780" s="2"/>
      <c r="B780" s="29">
        <f>'3) Input geactiveerde inflatie'!B767</f>
        <v>755</v>
      </c>
      <c r="C780" s="29">
        <f>'3) Input geactiveerde inflatie'!D767</f>
        <v>2.81998887658119E-10</v>
      </c>
      <c r="D780" s="10">
        <f t="shared" si="71"/>
        <v>1.409994438290595E-10</v>
      </c>
      <c r="E780" s="39">
        <f>'3) Input geactiveerde inflatie'!E767</f>
        <v>0</v>
      </c>
      <c r="F780" s="51">
        <f>'3) Input geactiveerde inflatie'!F767</f>
        <v>2019</v>
      </c>
      <c r="G780" s="2"/>
      <c r="H780" s="53"/>
      <c r="I780" s="10">
        <f>IF(AND($F780&gt;I$10,$E780&gt;0),$D780/$E780,IF(I$10=$F780,$D780-SUM($G780:G780),0))</f>
        <v>0</v>
      </c>
      <c r="J780" s="10">
        <f>IF(AND($F780&gt;J$10,$E780&gt;0),$D780/$E780,IF(J$10=$F780,$D780-SUM($G780:I780),0))</f>
        <v>0</v>
      </c>
      <c r="K780" s="10">
        <f>IF(AND($F780&gt;K$10,$E780&gt;0),$D780/$E780,IF(K$10=$F780,$D780-SUM($G780:J780),0))</f>
        <v>0</v>
      </c>
      <c r="L780" s="10">
        <f>IF(AND($F780&gt;L$10,$E780&gt;0),$D780/$E780,IF(L$10=$F780,$D780-SUM($G780:K780),0))</f>
        <v>0</v>
      </c>
      <c r="M780" s="10">
        <f>IF(AND($F780&gt;M$10,$E780&gt;0),$D780/$E780,IF(M$10=$F780,$D780-SUM($G780:L780),0))</f>
        <v>0</v>
      </c>
      <c r="N780" s="2"/>
      <c r="O780" s="10">
        <f>I780*PRODUCT($O$17:O$17)</f>
        <v>0</v>
      </c>
      <c r="P780" s="10">
        <f>J780*PRODUCT($O$17:P$17)</f>
        <v>0</v>
      </c>
      <c r="Q780" s="10">
        <f>K780*PRODUCT($O$17:Q$17)</f>
        <v>0</v>
      </c>
      <c r="R780" s="10">
        <f>L780*PRODUCT($O$17:R$17)</f>
        <v>0</v>
      </c>
      <c r="S780" s="10">
        <f>M780*PRODUCT($O$17:S$17)</f>
        <v>0</v>
      </c>
      <c r="T780" s="2"/>
      <c r="U780" s="10">
        <f t="shared" si="70"/>
        <v>1.4226843882352102E-10</v>
      </c>
      <c r="V780" s="10">
        <f t="shared" si="75"/>
        <v>1.4354885477293269E-10</v>
      </c>
      <c r="W780" s="10">
        <f t="shared" si="75"/>
        <v>1.4484079446588908E-10</v>
      </c>
      <c r="X780" s="10">
        <f t="shared" si="75"/>
        <v>1.4614436161608205E-10</v>
      </c>
      <c r="Y780" s="10">
        <f t="shared" si="75"/>
        <v>1.4745966087062679E-10</v>
      </c>
    </row>
    <row r="781" spans="1:25" s="5" customFormat="1" x14ac:dyDescent="0.2">
      <c r="A781" s="2"/>
      <c r="B781" s="29">
        <f>'3) Input geactiveerde inflatie'!B768</f>
        <v>756</v>
      </c>
      <c r="C781" s="29">
        <f>'3) Input geactiveerde inflatie'!D768</f>
        <v>5.2009651497937733E-9</v>
      </c>
      <c r="D781" s="10">
        <f t="shared" si="71"/>
        <v>2.6004825748968867E-9</v>
      </c>
      <c r="E781" s="39">
        <f>'3) Input geactiveerde inflatie'!E768</f>
        <v>0</v>
      </c>
      <c r="F781" s="51">
        <f>'3) Input geactiveerde inflatie'!F768</f>
        <v>2018</v>
      </c>
      <c r="G781" s="2"/>
      <c r="H781" s="53"/>
      <c r="I781" s="10">
        <f>IF(AND($F781&gt;I$10,$E781&gt;0),$D781/$E781,IF(I$10=$F781,$D781-SUM($G781:G781),0))</f>
        <v>0</v>
      </c>
      <c r="J781" s="10">
        <f>IF(AND($F781&gt;J$10,$E781&gt;0),$D781/$E781,IF(J$10=$F781,$D781-SUM($G781:I781),0))</f>
        <v>0</v>
      </c>
      <c r="K781" s="10">
        <f>IF(AND($F781&gt;K$10,$E781&gt;0),$D781/$E781,IF(K$10=$F781,$D781-SUM($G781:J781),0))</f>
        <v>0</v>
      </c>
      <c r="L781" s="10">
        <f>IF(AND($F781&gt;L$10,$E781&gt;0),$D781/$E781,IF(L$10=$F781,$D781-SUM($G781:K781),0))</f>
        <v>0</v>
      </c>
      <c r="M781" s="10">
        <f>IF(AND($F781&gt;M$10,$E781&gt;0),$D781/$E781,IF(M$10=$F781,$D781-SUM($G781:L781),0))</f>
        <v>0</v>
      </c>
      <c r="N781" s="2"/>
      <c r="O781" s="10">
        <f>I781*PRODUCT($O$17:O$17)</f>
        <v>0</v>
      </c>
      <c r="P781" s="10">
        <f>J781*PRODUCT($O$17:P$17)</f>
        <v>0</v>
      </c>
      <c r="Q781" s="10">
        <f>K781*PRODUCT($O$17:Q$17)</f>
        <v>0</v>
      </c>
      <c r="R781" s="10">
        <f>L781*PRODUCT($O$17:R$17)</f>
        <v>0</v>
      </c>
      <c r="S781" s="10">
        <f>M781*PRODUCT($O$17:S$17)</f>
        <v>0</v>
      </c>
      <c r="T781" s="2"/>
      <c r="U781" s="10">
        <f t="shared" si="70"/>
        <v>2.6238869180709582E-9</v>
      </c>
      <c r="V781" s="10">
        <f t="shared" si="75"/>
        <v>2.6475019003335966E-9</v>
      </c>
      <c r="W781" s="10">
        <f t="shared" si="75"/>
        <v>2.6713294174365987E-9</v>
      </c>
      <c r="X781" s="10">
        <f t="shared" si="75"/>
        <v>2.6953713821935278E-9</v>
      </c>
      <c r="Y781" s="10">
        <f t="shared" si="75"/>
        <v>2.7196297246332694E-9</v>
      </c>
    </row>
    <row r="782" spans="1:25" s="5" customFormat="1" x14ac:dyDescent="0.2">
      <c r="A782" s="2"/>
      <c r="B782" s="29">
        <f>'3) Input geactiveerde inflatie'!B769</f>
        <v>757</v>
      </c>
      <c r="C782" s="29">
        <f>'3) Input geactiveerde inflatie'!D769</f>
        <v>259325.42528377543</v>
      </c>
      <c r="D782" s="10">
        <f t="shared" si="71"/>
        <v>129662.71264188772</v>
      </c>
      <c r="E782" s="39">
        <f>'3) Input geactiveerde inflatie'!E769</f>
        <v>29.5</v>
      </c>
      <c r="F782" s="51">
        <f>'3) Input geactiveerde inflatie'!F769</f>
        <v>2051</v>
      </c>
      <c r="G782" s="2"/>
      <c r="H782" s="53"/>
      <c r="I782" s="10">
        <f>IF(AND($F782&gt;I$10,$E782&gt;0),$D782/$E782,IF(I$10=$F782,$D782-SUM($G782:G782),0))</f>
        <v>4395.3461912504308</v>
      </c>
      <c r="J782" s="10">
        <f>IF(AND($F782&gt;J$10,$E782&gt;0),$D782/$E782,IF(J$10=$F782,$D782-SUM($G782:I782),0))</f>
        <v>4395.3461912504308</v>
      </c>
      <c r="K782" s="10">
        <f>IF(AND($F782&gt;K$10,$E782&gt;0),$D782/$E782,IF(K$10=$F782,$D782-SUM($G782:J782),0))</f>
        <v>4395.3461912504308</v>
      </c>
      <c r="L782" s="10">
        <f>IF(AND($F782&gt;L$10,$E782&gt;0),$D782/$E782,IF(L$10=$F782,$D782-SUM($G782:K782),0))</f>
        <v>4395.3461912504308</v>
      </c>
      <c r="M782" s="10">
        <f>IF(AND($F782&gt;M$10,$E782&gt;0),$D782/$E782,IF(M$10=$F782,$D782-SUM($G782:L782),0))</f>
        <v>4395.3461912504308</v>
      </c>
      <c r="N782" s="2"/>
      <c r="O782" s="10">
        <f>I782*PRODUCT($O$17:O$17)</f>
        <v>4434.9043069716845</v>
      </c>
      <c r="P782" s="10">
        <f>J782*PRODUCT($O$17:P$17)</f>
        <v>4474.8184457344287</v>
      </c>
      <c r="Q782" s="10">
        <f>K782*PRODUCT($O$17:Q$17)</f>
        <v>4515.0918117460378</v>
      </c>
      <c r="R782" s="10">
        <f>L782*PRODUCT($O$17:R$17)</f>
        <v>4555.7276380517515</v>
      </c>
      <c r="S782" s="10">
        <f>M782*PRODUCT($O$17:S$17)</f>
        <v>4596.7291867942167</v>
      </c>
      <c r="T782" s="2"/>
      <c r="U782" s="10">
        <f t="shared" si="70"/>
        <v>126394.77274869301</v>
      </c>
      <c r="V782" s="10">
        <f t="shared" si="75"/>
        <v>123057.50725769679</v>
      </c>
      <c r="W782" s="10">
        <f t="shared" si="75"/>
        <v>119649.93301127001</v>
      </c>
      <c r="X782" s="10">
        <f t="shared" si="75"/>
        <v>116171.05477031968</v>
      </c>
      <c r="Y782" s="10">
        <f t="shared" si="75"/>
        <v>112619.86507645833</v>
      </c>
    </row>
    <row r="783" spans="1:25" s="5" customFormat="1" x14ac:dyDescent="0.2">
      <c r="A783" s="2"/>
      <c r="B783" s="29">
        <f>'3) Input geactiveerde inflatie'!B770</f>
        <v>758</v>
      </c>
      <c r="C783" s="29">
        <f>'3) Input geactiveerde inflatie'!D770</f>
        <v>54893.57217133409</v>
      </c>
      <c r="D783" s="10">
        <f t="shared" si="71"/>
        <v>27446.786085667045</v>
      </c>
      <c r="E783" s="39">
        <f>'3) Input geactiveerde inflatie'!E770</f>
        <v>19.5</v>
      </c>
      <c r="F783" s="51">
        <f>'3) Input geactiveerde inflatie'!F770</f>
        <v>2041</v>
      </c>
      <c r="G783" s="2"/>
      <c r="H783" s="53"/>
      <c r="I783" s="10">
        <f>IF(AND($F783&gt;I$10,$E783&gt;0),$D783/$E783,IF(I$10=$F783,$D783-SUM($G783:G783),0))</f>
        <v>1407.5274915726691</v>
      </c>
      <c r="J783" s="10">
        <f>IF(AND($F783&gt;J$10,$E783&gt;0),$D783/$E783,IF(J$10=$F783,$D783-SUM($G783:I783),0))</f>
        <v>1407.5274915726691</v>
      </c>
      <c r="K783" s="10">
        <f>IF(AND($F783&gt;K$10,$E783&gt;0),$D783/$E783,IF(K$10=$F783,$D783-SUM($G783:J783),0))</f>
        <v>1407.5274915726691</v>
      </c>
      <c r="L783" s="10">
        <f>IF(AND($F783&gt;L$10,$E783&gt;0),$D783/$E783,IF(L$10=$F783,$D783-SUM($G783:K783),0))</f>
        <v>1407.5274915726691</v>
      </c>
      <c r="M783" s="10">
        <f>IF(AND($F783&gt;M$10,$E783&gt;0),$D783/$E783,IF(M$10=$F783,$D783-SUM($G783:L783),0))</f>
        <v>1407.5274915726691</v>
      </c>
      <c r="N783" s="2"/>
      <c r="O783" s="10">
        <f>I783*PRODUCT($O$17:O$17)</f>
        <v>1420.195238996823</v>
      </c>
      <c r="P783" s="10">
        <f>J783*PRODUCT($O$17:P$17)</f>
        <v>1432.9769961477941</v>
      </c>
      <c r="Q783" s="10">
        <f>K783*PRODUCT($O$17:Q$17)</f>
        <v>1445.8737891131241</v>
      </c>
      <c r="R783" s="10">
        <f>L783*PRODUCT($O$17:R$17)</f>
        <v>1458.8866532151419</v>
      </c>
      <c r="S783" s="10">
        <f>M783*PRODUCT($O$17:S$17)</f>
        <v>1472.0166330940781</v>
      </c>
      <c r="T783" s="2"/>
      <c r="U783" s="10">
        <f t="shared" si="70"/>
        <v>26273.611921441221</v>
      </c>
      <c r="V783" s="10">
        <f t="shared" si="75"/>
        <v>25077.097432586394</v>
      </c>
      <c r="W783" s="10">
        <f t="shared" si="75"/>
        <v>23856.917520366544</v>
      </c>
      <c r="X783" s="10">
        <f t="shared" si="75"/>
        <v>22612.743124834698</v>
      </c>
      <c r="Y783" s="10">
        <f t="shared" si="75"/>
        <v>21344.24117986413</v>
      </c>
    </row>
    <row r="784" spans="1:25" s="5" customFormat="1" x14ac:dyDescent="0.2">
      <c r="A784" s="2"/>
      <c r="B784" s="29">
        <f>'3) Input geactiveerde inflatie'!B771</f>
        <v>759</v>
      </c>
      <c r="C784" s="29">
        <f>'3) Input geactiveerde inflatie'!D771</f>
        <v>81.967074632429444</v>
      </c>
      <c r="D784" s="10">
        <f t="shared" si="71"/>
        <v>40.983537316214722</v>
      </c>
      <c r="E784" s="39">
        <f>'3) Input geactiveerde inflatie'!E771</f>
        <v>4.5</v>
      </c>
      <c r="F784" s="51">
        <f>'3) Input geactiveerde inflatie'!F771</f>
        <v>2026</v>
      </c>
      <c r="G784" s="2"/>
      <c r="H784" s="53"/>
      <c r="I784" s="10">
        <f>IF(AND($F784&gt;I$10,$E784&gt;0),$D784/$E784,IF(I$10=$F784,$D784-SUM($G784:G784),0))</f>
        <v>9.1074527369366045</v>
      </c>
      <c r="J784" s="10">
        <f>IF(AND($F784&gt;J$10,$E784&gt;0),$D784/$E784,IF(J$10=$F784,$D784-SUM($G784:I784),0))</f>
        <v>9.1074527369366045</v>
      </c>
      <c r="K784" s="10">
        <f>IF(AND($F784&gt;K$10,$E784&gt;0),$D784/$E784,IF(K$10=$F784,$D784-SUM($G784:J784),0))</f>
        <v>9.1074527369366045</v>
      </c>
      <c r="L784" s="10">
        <f>IF(AND($F784&gt;L$10,$E784&gt;0),$D784/$E784,IF(L$10=$F784,$D784-SUM($G784:K784),0))</f>
        <v>9.1074527369366045</v>
      </c>
      <c r="M784" s="10">
        <f>IF(AND($F784&gt;M$10,$E784&gt;0),$D784/$E784,IF(M$10=$F784,$D784-SUM($G784:L784),0))</f>
        <v>4.553726368468304</v>
      </c>
      <c r="N784" s="2"/>
      <c r="O784" s="10">
        <f>I784*PRODUCT($O$17:O$17)</f>
        <v>9.1894198115690333</v>
      </c>
      <c r="P784" s="10">
        <f>J784*PRODUCT($O$17:P$17)</f>
        <v>9.2721245898731528</v>
      </c>
      <c r="Q784" s="10">
        <f>K784*PRODUCT($O$17:Q$17)</f>
        <v>9.3555737111820108</v>
      </c>
      <c r="R784" s="10">
        <f>L784*PRODUCT($O$17:R$17)</f>
        <v>9.4397738745826469</v>
      </c>
      <c r="S784" s="10">
        <f>M784*PRODUCT($O$17:S$17)</f>
        <v>4.762365919726947</v>
      </c>
      <c r="T784" s="2"/>
      <c r="U784" s="10">
        <f t="shared" si="70"/>
        <v>32.162969340491621</v>
      </c>
      <c r="V784" s="10">
        <f t="shared" si="75"/>
        <v>23.180311474682888</v>
      </c>
      <c r="W784" s="10">
        <f t="shared" si="75"/>
        <v>14.03336056677302</v>
      </c>
      <c r="X784" s="10">
        <f t="shared" si="75"/>
        <v>4.7198869372913279</v>
      </c>
      <c r="Y784" s="10">
        <f t="shared" si="75"/>
        <v>0</v>
      </c>
    </row>
    <row r="785" spans="1:25" s="5" customFormat="1" x14ac:dyDescent="0.2">
      <c r="A785" s="2"/>
      <c r="B785" s="29">
        <f>'3) Input geactiveerde inflatie'!B772</f>
        <v>760</v>
      </c>
      <c r="C785" s="29">
        <f>'3) Input geactiveerde inflatie'!D772</f>
        <v>-1.4591203035583742E-10</v>
      </c>
      <c r="D785" s="10">
        <f t="shared" si="71"/>
        <v>-7.295601517791871E-11</v>
      </c>
      <c r="E785" s="39">
        <f>'3) Input geactiveerde inflatie'!E772</f>
        <v>0</v>
      </c>
      <c r="F785" s="51">
        <f>'3) Input geactiveerde inflatie'!F772</f>
        <v>2011</v>
      </c>
      <c r="G785" s="2"/>
      <c r="H785" s="53"/>
      <c r="I785" s="10">
        <f>IF(AND($F785&gt;I$10,$E785&gt;0),$D785/$E785,IF(I$10=$F785,$D785-SUM($G785:G785),0))</f>
        <v>0</v>
      </c>
      <c r="J785" s="10">
        <f>IF(AND($F785&gt;J$10,$E785&gt;0),$D785/$E785,IF(J$10=$F785,$D785-SUM($G785:I785),0))</f>
        <v>0</v>
      </c>
      <c r="K785" s="10">
        <f>IF(AND($F785&gt;K$10,$E785&gt;0),$D785/$E785,IF(K$10=$F785,$D785-SUM($G785:J785),0))</f>
        <v>0</v>
      </c>
      <c r="L785" s="10">
        <f>IF(AND($F785&gt;L$10,$E785&gt;0),$D785/$E785,IF(L$10=$F785,$D785-SUM($G785:K785),0))</f>
        <v>0</v>
      </c>
      <c r="M785" s="10">
        <f>IF(AND($F785&gt;M$10,$E785&gt;0),$D785/$E785,IF(M$10=$F785,$D785-SUM($G785:L785),0))</f>
        <v>0</v>
      </c>
      <c r="N785" s="2"/>
      <c r="O785" s="10">
        <f>I785*PRODUCT($O$17:O$17)</f>
        <v>0</v>
      </c>
      <c r="P785" s="10">
        <f>J785*PRODUCT($O$17:P$17)</f>
        <v>0</v>
      </c>
      <c r="Q785" s="10">
        <f>K785*PRODUCT($O$17:Q$17)</f>
        <v>0</v>
      </c>
      <c r="R785" s="10">
        <f>L785*PRODUCT($O$17:R$17)</f>
        <v>0</v>
      </c>
      <c r="S785" s="10">
        <f>M785*PRODUCT($O$17:S$17)</f>
        <v>0</v>
      </c>
      <c r="T785" s="2"/>
      <c r="U785" s="10">
        <f t="shared" si="70"/>
        <v>-7.3612619314519968E-11</v>
      </c>
      <c r="V785" s="10">
        <f t="shared" si="75"/>
        <v>-7.427513288835064E-11</v>
      </c>
      <c r="W785" s="10">
        <f t="shared" si="75"/>
        <v>-7.4943609084345782E-11</v>
      </c>
      <c r="X785" s="10">
        <f t="shared" si="75"/>
        <v>-7.5618101566104887E-11</v>
      </c>
      <c r="Y785" s="10">
        <f t="shared" si="75"/>
        <v>-7.6298664480199828E-11</v>
      </c>
    </row>
    <row r="786" spans="1:25" s="5" customFormat="1" x14ac:dyDescent="0.2">
      <c r="A786" s="2"/>
      <c r="B786" s="29">
        <f>'3) Input geactiveerde inflatie'!B773</f>
        <v>761</v>
      </c>
      <c r="C786" s="29">
        <f>'3) Input geactiveerde inflatie'!D773</f>
        <v>230552.03508437308</v>
      </c>
      <c r="D786" s="10">
        <f t="shared" si="71"/>
        <v>115276.01754218654</v>
      </c>
      <c r="E786" s="39">
        <f>'3) Input geactiveerde inflatie'!E773</f>
        <v>30.5</v>
      </c>
      <c r="F786" s="51">
        <f>'3) Input geactiveerde inflatie'!F773</f>
        <v>2052</v>
      </c>
      <c r="G786" s="2"/>
      <c r="H786" s="53"/>
      <c r="I786" s="10">
        <f>IF(AND($F786&gt;I$10,$E786&gt;0),$D786/$E786,IF(I$10=$F786,$D786-SUM($G786:G786),0))</f>
        <v>3779.5415587602147</v>
      </c>
      <c r="J786" s="10">
        <f>IF(AND($F786&gt;J$10,$E786&gt;0),$D786/$E786,IF(J$10=$F786,$D786-SUM($G786:I786),0))</f>
        <v>3779.5415587602147</v>
      </c>
      <c r="K786" s="10">
        <f>IF(AND($F786&gt;K$10,$E786&gt;0),$D786/$E786,IF(K$10=$F786,$D786-SUM($G786:J786),0))</f>
        <v>3779.5415587602147</v>
      </c>
      <c r="L786" s="10">
        <f>IF(AND($F786&gt;L$10,$E786&gt;0),$D786/$E786,IF(L$10=$F786,$D786-SUM($G786:K786),0))</f>
        <v>3779.5415587602147</v>
      </c>
      <c r="M786" s="10">
        <f>IF(AND($F786&gt;M$10,$E786&gt;0),$D786/$E786,IF(M$10=$F786,$D786-SUM($G786:L786),0))</f>
        <v>3779.5415587602147</v>
      </c>
      <c r="N786" s="2"/>
      <c r="O786" s="10">
        <f>I786*PRODUCT($O$17:O$17)</f>
        <v>3813.5574327890563</v>
      </c>
      <c r="P786" s="10">
        <f>J786*PRODUCT($O$17:P$17)</f>
        <v>3847.8794496841574</v>
      </c>
      <c r="Q786" s="10">
        <f>K786*PRODUCT($O$17:Q$17)</f>
        <v>3882.510364731314</v>
      </c>
      <c r="R786" s="10">
        <f>L786*PRODUCT($O$17:R$17)</f>
        <v>3917.4529580138951</v>
      </c>
      <c r="S786" s="10">
        <f>M786*PRODUCT($O$17:S$17)</f>
        <v>3952.7100346360203</v>
      </c>
      <c r="T786" s="2"/>
      <c r="U786" s="10">
        <f t="shared" si="70"/>
        <v>112499.94426727715</v>
      </c>
      <c r="V786" s="10">
        <f t="shared" si="75"/>
        <v>109664.56431599848</v>
      </c>
      <c r="W786" s="10">
        <f t="shared" si="75"/>
        <v>106769.03503011115</v>
      </c>
      <c r="X786" s="10">
        <f t="shared" si="75"/>
        <v>103812.50338736824</v>
      </c>
      <c r="Y786" s="10">
        <f t="shared" si="75"/>
        <v>100794.10588321852</v>
      </c>
    </row>
    <row r="787" spans="1:25" s="5" customFormat="1" x14ac:dyDescent="0.2">
      <c r="A787" s="2"/>
      <c r="B787" s="29">
        <f>'3) Input geactiveerde inflatie'!B774</f>
        <v>762</v>
      </c>
      <c r="C787" s="29">
        <f>'3) Input geactiveerde inflatie'!D774</f>
        <v>62071.802140827494</v>
      </c>
      <c r="D787" s="10">
        <f t="shared" si="71"/>
        <v>31035.901070413747</v>
      </c>
      <c r="E787" s="39">
        <f>'3) Input geactiveerde inflatie'!E774</f>
        <v>20.5</v>
      </c>
      <c r="F787" s="51">
        <f>'3) Input geactiveerde inflatie'!F774</f>
        <v>2042</v>
      </c>
      <c r="G787" s="2"/>
      <c r="H787" s="53"/>
      <c r="I787" s="10">
        <f>IF(AND($F787&gt;I$10,$E787&gt;0),$D787/$E787,IF(I$10=$F787,$D787-SUM($G787:G787),0))</f>
        <v>1513.9463936787195</v>
      </c>
      <c r="J787" s="10">
        <f>IF(AND($F787&gt;J$10,$E787&gt;0),$D787/$E787,IF(J$10=$F787,$D787-SUM($G787:I787),0))</f>
        <v>1513.9463936787195</v>
      </c>
      <c r="K787" s="10">
        <f>IF(AND($F787&gt;K$10,$E787&gt;0),$D787/$E787,IF(K$10=$F787,$D787-SUM($G787:J787),0))</f>
        <v>1513.9463936787195</v>
      </c>
      <c r="L787" s="10">
        <f>IF(AND($F787&gt;L$10,$E787&gt;0),$D787/$E787,IF(L$10=$F787,$D787-SUM($G787:K787),0))</f>
        <v>1513.9463936787195</v>
      </c>
      <c r="M787" s="10">
        <f>IF(AND($F787&gt;M$10,$E787&gt;0),$D787/$E787,IF(M$10=$F787,$D787-SUM($G787:L787),0))</f>
        <v>1513.9463936787195</v>
      </c>
      <c r="N787" s="2"/>
      <c r="O787" s="10">
        <f>I787*PRODUCT($O$17:O$17)</f>
        <v>1527.5719112218278</v>
      </c>
      <c r="P787" s="10">
        <f>J787*PRODUCT($O$17:P$17)</f>
        <v>1541.3200584228241</v>
      </c>
      <c r="Q787" s="10">
        <f>K787*PRODUCT($O$17:Q$17)</f>
        <v>1555.1919389486293</v>
      </c>
      <c r="R787" s="10">
        <f>L787*PRODUCT($O$17:R$17)</f>
        <v>1569.1886663991666</v>
      </c>
      <c r="S787" s="10">
        <f>M787*PRODUCT($O$17:S$17)</f>
        <v>1583.311364396759</v>
      </c>
      <c r="T787" s="2"/>
      <c r="U787" s="10">
        <f t="shared" si="70"/>
        <v>29787.652268825641</v>
      </c>
      <c r="V787" s="10">
        <f t="shared" si="75"/>
        <v>28514.421080822245</v>
      </c>
      <c r="W787" s="10">
        <f t="shared" si="75"/>
        <v>27215.858931601015</v>
      </c>
      <c r="X787" s="10">
        <f t="shared" si="75"/>
        <v>25891.612995586253</v>
      </c>
      <c r="Y787" s="10">
        <f t="shared" si="75"/>
        <v>24541.326148149768</v>
      </c>
    </row>
    <row r="788" spans="1:25" s="5" customFormat="1" x14ac:dyDescent="0.2">
      <c r="A788" s="2"/>
      <c r="B788" s="29">
        <f>'3) Input geactiveerde inflatie'!B775</f>
        <v>763</v>
      </c>
      <c r="C788" s="29">
        <f>'3) Input geactiveerde inflatie'!D775</f>
        <v>2.3723645591908785E-10</v>
      </c>
      <c r="D788" s="10">
        <f t="shared" si="71"/>
        <v>1.1861822795954393E-10</v>
      </c>
      <c r="E788" s="39">
        <f>'3) Input geactiveerde inflatie'!E775</f>
        <v>0</v>
      </c>
      <c r="F788" s="51">
        <f>'3) Input geactiveerde inflatie'!F775</f>
        <v>2012</v>
      </c>
      <c r="G788" s="2"/>
      <c r="H788" s="53"/>
      <c r="I788" s="10">
        <f>IF(AND($F788&gt;I$10,$E788&gt;0),$D788/$E788,IF(I$10=$F788,$D788-SUM($G788:G788),0))</f>
        <v>0</v>
      </c>
      <c r="J788" s="10">
        <f>IF(AND($F788&gt;J$10,$E788&gt;0),$D788/$E788,IF(J$10=$F788,$D788-SUM($G788:I788),0))</f>
        <v>0</v>
      </c>
      <c r="K788" s="10">
        <f>IF(AND($F788&gt;K$10,$E788&gt;0),$D788/$E788,IF(K$10=$F788,$D788-SUM($G788:J788),0))</f>
        <v>0</v>
      </c>
      <c r="L788" s="10">
        <f>IF(AND($F788&gt;L$10,$E788&gt;0),$D788/$E788,IF(L$10=$F788,$D788-SUM($G788:K788),0))</f>
        <v>0</v>
      </c>
      <c r="M788" s="10">
        <f>IF(AND($F788&gt;M$10,$E788&gt;0),$D788/$E788,IF(M$10=$F788,$D788-SUM($G788:L788),0))</f>
        <v>0</v>
      </c>
      <c r="N788" s="2"/>
      <c r="O788" s="10">
        <f>I788*PRODUCT($O$17:O$17)</f>
        <v>0</v>
      </c>
      <c r="P788" s="10">
        <f>J788*PRODUCT($O$17:P$17)</f>
        <v>0</v>
      </c>
      <c r="Q788" s="10">
        <f>K788*PRODUCT($O$17:Q$17)</f>
        <v>0</v>
      </c>
      <c r="R788" s="10">
        <f>L788*PRODUCT($O$17:R$17)</f>
        <v>0</v>
      </c>
      <c r="S788" s="10">
        <f>M788*PRODUCT($O$17:S$17)</f>
        <v>0</v>
      </c>
      <c r="T788" s="2"/>
      <c r="U788" s="10">
        <f t="shared" si="70"/>
        <v>1.1968579201117981E-10</v>
      </c>
      <c r="V788" s="10">
        <f t="shared" si="75"/>
        <v>1.2076296413928042E-10</v>
      </c>
      <c r="W788" s="10">
        <f t="shared" si="75"/>
        <v>1.2184983081653394E-10</v>
      </c>
      <c r="X788" s="10">
        <f t="shared" si="75"/>
        <v>1.2294647929388273E-10</v>
      </c>
      <c r="Y788" s="10">
        <f t="shared" si="75"/>
        <v>1.2405299760752765E-10</v>
      </c>
    </row>
    <row r="789" spans="1:25" s="5" customFormat="1" x14ac:dyDescent="0.2">
      <c r="A789" s="2"/>
      <c r="B789" s="29">
        <f>'3) Input geactiveerde inflatie'!B776</f>
        <v>764</v>
      </c>
      <c r="C789" s="29">
        <f>'3) Input geactiveerde inflatie'!D776</f>
        <v>154168.51142095542</v>
      </c>
      <c r="D789" s="10">
        <f t="shared" si="71"/>
        <v>77084.255710477708</v>
      </c>
      <c r="E789" s="39">
        <f>'3) Input geactiveerde inflatie'!E776</f>
        <v>31.5</v>
      </c>
      <c r="F789" s="51">
        <f>'3) Input geactiveerde inflatie'!F776</f>
        <v>2053</v>
      </c>
      <c r="G789" s="2"/>
      <c r="H789" s="53"/>
      <c r="I789" s="10">
        <f>IF(AND($F789&gt;I$10,$E789&gt;0),$D789/$E789,IF(I$10=$F789,$D789-SUM($G789:G789),0))</f>
        <v>2447.1192289040541</v>
      </c>
      <c r="J789" s="10">
        <f>IF(AND($F789&gt;J$10,$E789&gt;0),$D789/$E789,IF(J$10=$F789,$D789-SUM($G789:I789),0))</f>
        <v>2447.1192289040541</v>
      </c>
      <c r="K789" s="10">
        <f>IF(AND($F789&gt;K$10,$E789&gt;0),$D789/$E789,IF(K$10=$F789,$D789-SUM($G789:J789),0))</f>
        <v>2447.1192289040541</v>
      </c>
      <c r="L789" s="10">
        <f>IF(AND($F789&gt;L$10,$E789&gt;0),$D789/$E789,IF(L$10=$F789,$D789-SUM($G789:K789),0))</f>
        <v>2447.1192289040541</v>
      </c>
      <c r="M789" s="10">
        <f>IF(AND($F789&gt;M$10,$E789&gt;0),$D789/$E789,IF(M$10=$F789,$D789-SUM($G789:L789),0))</f>
        <v>2447.1192289040541</v>
      </c>
      <c r="N789" s="2"/>
      <c r="O789" s="10">
        <f>I789*PRODUCT($O$17:O$17)</f>
        <v>2469.1433019641904</v>
      </c>
      <c r="P789" s="10">
        <f>J789*PRODUCT($O$17:P$17)</f>
        <v>2491.365591681868</v>
      </c>
      <c r="Q789" s="10">
        <f>K789*PRODUCT($O$17:Q$17)</f>
        <v>2513.7878820070041</v>
      </c>
      <c r="R789" s="10">
        <f>L789*PRODUCT($O$17:R$17)</f>
        <v>2536.4119729450667</v>
      </c>
      <c r="S789" s="10">
        <f>M789*PRODUCT($O$17:S$17)</f>
        <v>2559.2396807015721</v>
      </c>
      <c r="T789" s="2"/>
      <c r="U789" s="10">
        <f t="shared" si="70"/>
        <v>75308.870709907816</v>
      </c>
      <c r="V789" s="10">
        <f t="shared" si="75"/>
        <v>73495.284954615112</v>
      </c>
      <c r="W789" s="10">
        <f t="shared" si="75"/>
        <v>71642.95463719964</v>
      </c>
      <c r="X789" s="10">
        <f t="shared" si="75"/>
        <v>69751.329255989374</v>
      </c>
      <c r="Y789" s="10">
        <f t="shared" si="75"/>
        <v>67819.851538591698</v>
      </c>
    </row>
    <row r="790" spans="1:25" s="5" customFormat="1" x14ac:dyDescent="0.2">
      <c r="A790" s="2"/>
      <c r="B790" s="29">
        <f>'3) Input geactiveerde inflatie'!B777</f>
        <v>765</v>
      </c>
      <c r="C790" s="29">
        <f>'3) Input geactiveerde inflatie'!D777</f>
        <v>42687.035024106939</v>
      </c>
      <c r="D790" s="10">
        <f t="shared" si="71"/>
        <v>21343.51751205347</v>
      </c>
      <c r="E790" s="39">
        <f>'3) Input geactiveerde inflatie'!E777</f>
        <v>21.5</v>
      </c>
      <c r="F790" s="51">
        <f>'3) Input geactiveerde inflatie'!F777</f>
        <v>2043</v>
      </c>
      <c r="G790" s="2"/>
      <c r="H790" s="53"/>
      <c r="I790" s="10">
        <f>IF(AND($F790&gt;I$10,$E790&gt;0),$D790/$E790,IF(I$10=$F790,$D790-SUM($G790:G790),0))</f>
        <v>992.72174474667304</v>
      </c>
      <c r="J790" s="10">
        <f>IF(AND($F790&gt;J$10,$E790&gt;0),$D790/$E790,IF(J$10=$F790,$D790-SUM($G790:I790),0))</f>
        <v>992.72174474667304</v>
      </c>
      <c r="K790" s="10">
        <f>IF(AND($F790&gt;K$10,$E790&gt;0),$D790/$E790,IF(K$10=$F790,$D790-SUM($G790:J790),0))</f>
        <v>992.72174474667304</v>
      </c>
      <c r="L790" s="10">
        <f>IF(AND($F790&gt;L$10,$E790&gt;0),$D790/$E790,IF(L$10=$F790,$D790-SUM($G790:K790),0))</f>
        <v>992.72174474667304</v>
      </c>
      <c r="M790" s="10">
        <f>IF(AND($F790&gt;M$10,$E790&gt;0),$D790/$E790,IF(M$10=$F790,$D790-SUM($G790:L790),0))</f>
        <v>992.72174474667304</v>
      </c>
      <c r="N790" s="2"/>
      <c r="O790" s="10">
        <f>I790*PRODUCT($O$17:O$17)</f>
        <v>1001.656240449393</v>
      </c>
      <c r="P790" s="10">
        <f>J790*PRODUCT($O$17:P$17)</f>
        <v>1010.6711466134374</v>
      </c>
      <c r="Q790" s="10">
        <f>K790*PRODUCT($O$17:Q$17)</f>
        <v>1019.7671869329582</v>
      </c>
      <c r="R790" s="10">
        <f>L790*PRODUCT($O$17:R$17)</f>
        <v>1028.9450916153546</v>
      </c>
      <c r="S790" s="10">
        <f>M790*PRODUCT($O$17:S$17)</f>
        <v>1038.2055974398927</v>
      </c>
      <c r="T790" s="2"/>
      <c r="U790" s="10">
        <f t="shared" si="70"/>
        <v>20533.952929212555</v>
      </c>
      <c r="V790" s="10">
        <f t="shared" si="75"/>
        <v>19708.087358962031</v>
      </c>
      <c r="W790" s="10">
        <f t="shared" si="75"/>
        <v>18865.692958259729</v>
      </c>
      <c r="X790" s="10">
        <f t="shared" si="75"/>
        <v>18006.539103268711</v>
      </c>
      <c r="Y790" s="10">
        <f t="shared" si="75"/>
        <v>17130.392357758235</v>
      </c>
    </row>
    <row r="791" spans="1:25" s="5" customFormat="1" x14ac:dyDescent="0.2">
      <c r="A791" s="2"/>
      <c r="B791" s="29">
        <f>'3) Input geactiveerde inflatie'!B778</f>
        <v>766</v>
      </c>
      <c r="C791" s="29">
        <f>'3) Input geactiveerde inflatie'!D778</f>
        <v>62.831741291840189</v>
      </c>
      <c r="D791" s="10">
        <f t="shared" si="71"/>
        <v>31.415870645920094</v>
      </c>
      <c r="E791" s="39">
        <f>'3) Input geactiveerde inflatie'!E778</f>
        <v>11.5</v>
      </c>
      <c r="F791" s="51">
        <f>'3) Input geactiveerde inflatie'!F778</f>
        <v>2033</v>
      </c>
      <c r="G791" s="2"/>
      <c r="H791" s="53"/>
      <c r="I791" s="10">
        <f>IF(AND($F791&gt;I$10,$E791&gt;0),$D791/$E791,IF(I$10=$F791,$D791-SUM($G791:G791),0))</f>
        <v>2.7318148387756604</v>
      </c>
      <c r="J791" s="10">
        <f>IF(AND($F791&gt;J$10,$E791&gt;0),$D791/$E791,IF(J$10=$F791,$D791-SUM($G791:I791),0))</f>
        <v>2.7318148387756604</v>
      </c>
      <c r="K791" s="10">
        <f>IF(AND($F791&gt;K$10,$E791&gt;0),$D791/$E791,IF(K$10=$F791,$D791-SUM($G791:J791),0))</f>
        <v>2.7318148387756604</v>
      </c>
      <c r="L791" s="10">
        <f>IF(AND($F791&gt;L$10,$E791&gt;0),$D791/$E791,IF(L$10=$F791,$D791-SUM($G791:K791),0))</f>
        <v>2.7318148387756604</v>
      </c>
      <c r="M791" s="10">
        <f>IF(AND($F791&gt;M$10,$E791&gt;0),$D791/$E791,IF(M$10=$F791,$D791-SUM($G791:L791),0))</f>
        <v>2.7318148387756604</v>
      </c>
      <c r="N791" s="2"/>
      <c r="O791" s="10">
        <f>I791*PRODUCT($O$17:O$17)</f>
        <v>2.7564011723246411</v>
      </c>
      <c r="P791" s="10">
        <f>J791*PRODUCT($O$17:P$17)</f>
        <v>2.7812087828755625</v>
      </c>
      <c r="Q791" s="10">
        <f>K791*PRODUCT($O$17:Q$17)</f>
        <v>2.8062396619214423</v>
      </c>
      <c r="R791" s="10">
        <f>L791*PRODUCT($O$17:R$17)</f>
        <v>2.8314958188787349</v>
      </c>
      <c r="S791" s="10">
        <f>M791*PRODUCT($O$17:S$17)</f>
        <v>2.856979281248643</v>
      </c>
      <c r="T791" s="2"/>
      <c r="U791" s="10">
        <f t="shared" si="70"/>
        <v>28.942212309408731</v>
      </c>
      <c r="V791" s="10">
        <f t="shared" si="75"/>
        <v>26.421483437317843</v>
      </c>
      <c r="W791" s="10">
        <f t="shared" si="75"/>
        <v>23.853037126332257</v>
      </c>
      <c r="X791" s="10">
        <f t="shared" si="75"/>
        <v>21.236218641590508</v>
      </c>
      <c r="Y791" s="10">
        <f t="shared" si="75"/>
        <v>18.570365328116175</v>
      </c>
    </row>
    <row r="792" spans="1:25" s="5" customFormat="1" x14ac:dyDescent="0.2">
      <c r="A792" s="2"/>
      <c r="B792" s="29">
        <f>'3) Input geactiveerde inflatie'!B779</f>
        <v>767</v>
      </c>
      <c r="C792" s="29">
        <f>'3) Input geactiveerde inflatie'!D779</f>
        <v>-4.0436612894857778E-11</v>
      </c>
      <c r="D792" s="10">
        <f t="shared" si="71"/>
        <v>-2.0218306447428889E-11</v>
      </c>
      <c r="E792" s="39">
        <f>'3) Input geactiveerde inflatie'!E779</f>
        <v>0</v>
      </c>
      <c r="F792" s="51">
        <f>'3) Input geactiveerde inflatie'!F779</f>
        <v>2013</v>
      </c>
      <c r="G792" s="2"/>
      <c r="H792" s="53"/>
      <c r="I792" s="10">
        <f>IF(AND($F792&gt;I$10,$E792&gt;0),$D792/$E792,IF(I$10=$F792,$D792-SUM($G792:G792),0))</f>
        <v>0</v>
      </c>
      <c r="J792" s="10">
        <f>IF(AND($F792&gt;J$10,$E792&gt;0),$D792/$E792,IF(J$10=$F792,$D792-SUM($G792:I792),0))</f>
        <v>0</v>
      </c>
      <c r="K792" s="10">
        <f>IF(AND($F792&gt;K$10,$E792&gt;0),$D792/$E792,IF(K$10=$F792,$D792-SUM($G792:J792),0))</f>
        <v>0</v>
      </c>
      <c r="L792" s="10">
        <f>IF(AND($F792&gt;L$10,$E792&gt;0),$D792/$E792,IF(L$10=$F792,$D792-SUM($G792:K792),0))</f>
        <v>0</v>
      </c>
      <c r="M792" s="10">
        <f>IF(AND($F792&gt;M$10,$E792&gt;0),$D792/$E792,IF(M$10=$F792,$D792-SUM($G792:L792),0))</f>
        <v>0</v>
      </c>
      <c r="N792" s="2"/>
      <c r="O792" s="10">
        <f>I792*PRODUCT($O$17:O$17)</f>
        <v>0</v>
      </c>
      <c r="P792" s="10">
        <f>J792*PRODUCT($O$17:P$17)</f>
        <v>0</v>
      </c>
      <c r="Q792" s="10">
        <f>K792*PRODUCT($O$17:Q$17)</f>
        <v>0</v>
      </c>
      <c r="R792" s="10">
        <f>L792*PRODUCT($O$17:R$17)</f>
        <v>0</v>
      </c>
      <c r="S792" s="10">
        <f>M792*PRODUCT($O$17:S$17)</f>
        <v>0</v>
      </c>
      <c r="T792" s="2"/>
      <c r="U792" s="10">
        <f t="shared" si="70"/>
        <v>-2.0400271205455747E-11</v>
      </c>
      <c r="V792" s="10">
        <f t="shared" si="75"/>
        <v>-2.0583873646304849E-11</v>
      </c>
      <c r="W792" s="10">
        <f t="shared" si="75"/>
        <v>-2.076912850912159E-11</v>
      </c>
      <c r="X792" s="10">
        <f t="shared" si="75"/>
        <v>-2.0956050665703682E-11</v>
      </c>
      <c r="Y792" s="10">
        <f t="shared" si="75"/>
        <v>-2.1144655121695015E-11</v>
      </c>
    </row>
    <row r="793" spans="1:25" s="5" customFormat="1" x14ac:dyDescent="0.2">
      <c r="A793" s="2"/>
      <c r="B793" s="29">
        <f>'3) Input geactiveerde inflatie'!B780</f>
        <v>768</v>
      </c>
      <c r="C793" s="29">
        <f>'3) Input geactiveerde inflatie'!D780</f>
        <v>151372.09697701887</v>
      </c>
      <c r="D793" s="10">
        <f t="shared" si="71"/>
        <v>75686.048488509434</v>
      </c>
      <c r="E793" s="39">
        <f>'3) Input geactiveerde inflatie'!E780</f>
        <v>32.5</v>
      </c>
      <c r="F793" s="51">
        <f>'3) Input geactiveerde inflatie'!F780</f>
        <v>2054</v>
      </c>
      <c r="G793" s="2"/>
      <c r="H793" s="53"/>
      <c r="I793" s="10">
        <f>IF(AND($F793&gt;I$10,$E793&gt;0),$D793/$E793,IF(I$10=$F793,$D793-SUM($G793:G793),0))</f>
        <v>2328.8014919541365</v>
      </c>
      <c r="J793" s="10">
        <f>IF(AND($F793&gt;J$10,$E793&gt;0),$D793/$E793,IF(J$10=$F793,$D793-SUM($G793:I793),0))</f>
        <v>2328.8014919541365</v>
      </c>
      <c r="K793" s="10">
        <f>IF(AND($F793&gt;K$10,$E793&gt;0),$D793/$E793,IF(K$10=$F793,$D793-SUM($G793:J793),0))</f>
        <v>2328.8014919541365</v>
      </c>
      <c r="L793" s="10">
        <f>IF(AND($F793&gt;L$10,$E793&gt;0),$D793/$E793,IF(L$10=$F793,$D793-SUM($G793:K793),0))</f>
        <v>2328.8014919541365</v>
      </c>
      <c r="M793" s="10">
        <f>IF(AND($F793&gt;M$10,$E793&gt;0),$D793/$E793,IF(M$10=$F793,$D793-SUM($G793:L793),0))</f>
        <v>2328.8014919541365</v>
      </c>
      <c r="N793" s="2"/>
      <c r="O793" s="10">
        <f>I793*PRODUCT($O$17:O$17)</f>
        <v>2349.7607053817237</v>
      </c>
      <c r="P793" s="10">
        <f>J793*PRODUCT($O$17:P$17)</f>
        <v>2370.9085517301587</v>
      </c>
      <c r="Q793" s="10">
        <f>K793*PRODUCT($O$17:Q$17)</f>
        <v>2392.2467286957299</v>
      </c>
      <c r="R793" s="10">
        <f>L793*PRODUCT($O$17:R$17)</f>
        <v>2413.776949253991</v>
      </c>
      <c r="S793" s="10">
        <f>M793*PRODUCT($O$17:S$17)</f>
        <v>2435.5009417972769</v>
      </c>
      <c r="T793" s="2"/>
      <c r="U793" s="10">
        <f t="shared" si="70"/>
        <v>74017.462219524285</v>
      </c>
      <c r="V793" s="10">
        <f t="shared" si="75"/>
        <v>72312.710827769843</v>
      </c>
      <c r="W793" s="10">
        <f t="shared" si="75"/>
        <v>70571.278496524043</v>
      </c>
      <c r="X793" s="10">
        <f t="shared" si="75"/>
        <v>68792.64305373875</v>
      </c>
      <c r="Y793" s="10">
        <f t="shared" si="75"/>
        <v>66976.27589942512</v>
      </c>
    </row>
    <row r="794" spans="1:25" s="5" customFormat="1" x14ac:dyDescent="0.2">
      <c r="A794" s="2"/>
      <c r="B794" s="29">
        <f>'3) Input geactiveerde inflatie'!B781</f>
        <v>769</v>
      </c>
      <c r="C794" s="29">
        <f>'3) Input geactiveerde inflatie'!D781</f>
        <v>26683.542854474668</v>
      </c>
      <c r="D794" s="10">
        <f t="shared" si="71"/>
        <v>13341.771427237334</v>
      </c>
      <c r="E794" s="39">
        <f>'3) Input geactiveerde inflatie'!E781</f>
        <v>22.5</v>
      </c>
      <c r="F794" s="51">
        <f>'3) Input geactiveerde inflatie'!F781</f>
        <v>2044</v>
      </c>
      <c r="G794" s="2"/>
      <c r="H794" s="53"/>
      <c r="I794" s="10">
        <f>IF(AND($F794&gt;I$10,$E794&gt;0),$D794/$E794,IF(I$10=$F794,$D794-SUM($G794:G794),0))</f>
        <v>592.96761898832597</v>
      </c>
      <c r="J794" s="10">
        <f>IF(AND($F794&gt;J$10,$E794&gt;0),$D794/$E794,IF(J$10=$F794,$D794-SUM($G794:I794),0))</f>
        <v>592.96761898832597</v>
      </c>
      <c r="K794" s="10">
        <f>IF(AND($F794&gt;K$10,$E794&gt;0),$D794/$E794,IF(K$10=$F794,$D794-SUM($G794:J794),0))</f>
        <v>592.96761898832597</v>
      </c>
      <c r="L794" s="10">
        <f>IF(AND($F794&gt;L$10,$E794&gt;0),$D794/$E794,IF(L$10=$F794,$D794-SUM($G794:K794),0))</f>
        <v>592.96761898832597</v>
      </c>
      <c r="M794" s="10">
        <f>IF(AND($F794&gt;M$10,$E794&gt;0),$D794/$E794,IF(M$10=$F794,$D794-SUM($G794:L794),0))</f>
        <v>592.96761898832597</v>
      </c>
      <c r="N794" s="2"/>
      <c r="O794" s="10">
        <f>I794*PRODUCT($O$17:O$17)</f>
        <v>598.30432755922084</v>
      </c>
      <c r="P794" s="10">
        <f>J794*PRODUCT($O$17:P$17)</f>
        <v>603.68906650725376</v>
      </c>
      <c r="Q794" s="10">
        <f>K794*PRODUCT($O$17:Q$17)</f>
        <v>609.12226810581899</v>
      </c>
      <c r="R794" s="10">
        <f>L794*PRODUCT($O$17:R$17)</f>
        <v>614.60436851877125</v>
      </c>
      <c r="S794" s="10">
        <f>M794*PRODUCT($O$17:S$17)</f>
        <v>620.13580783544012</v>
      </c>
      <c r="T794" s="2"/>
      <c r="U794" s="10">
        <f t="shared" ref="U794:U857" si="76">D794*O$17-O794</f>
        <v>12863.543042523248</v>
      </c>
      <c r="V794" s="10">
        <f t="shared" si="75"/>
        <v>12375.625863398702</v>
      </c>
      <c r="W794" s="10">
        <f t="shared" si="75"/>
        <v>11877.884228063471</v>
      </c>
      <c r="X794" s="10">
        <f t="shared" si="75"/>
        <v>11370.180817597271</v>
      </c>
      <c r="Y794" s="10">
        <f t="shared" si="75"/>
        <v>10852.376637120205</v>
      </c>
    </row>
    <row r="795" spans="1:25" s="5" customFormat="1" x14ac:dyDescent="0.2">
      <c r="A795" s="2"/>
      <c r="B795" s="29">
        <f>'3) Input geactiveerde inflatie'!B782</f>
        <v>770</v>
      </c>
      <c r="C795" s="29">
        <f>'3) Input geactiveerde inflatie'!D782</f>
        <v>3668.8629957809644</v>
      </c>
      <c r="D795" s="10">
        <f t="shared" ref="D795:D858" si="77">C795*$F$20</f>
        <v>1834.4314978904822</v>
      </c>
      <c r="E795" s="39">
        <f>'3) Input geactiveerde inflatie'!E782</f>
        <v>12.5</v>
      </c>
      <c r="F795" s="51">
        <f>'3) Input geactiveerde inflatie'!F782</f>
        <v>2034</v>
      </c>
      <c r="G795" s="2"/>
      <c r="H795" s="53"/>
      <c r="I795" s="10">
        <f>IF(AND($F795&gt;I$10,$E795&gt;0),$D795/$E795,IF(I$10=$F795,$D795-SUM($G795:G795),0))</f>
        <v>146.75451983123858</v>
      </c>
      <c r="J795" s="10">
        <f>IF(AND($F795&gt;J$10,$E795&gt;0),$D795/$E795,IF(J$10=$F795,$D795-SUM($G795:I795),0))</f>
        <v>146.75451983123858</v>
      </c>
      <c r="K795" s="10">
        <f>IF(AND($F795&gt;K$10,$E795&gt;0),$D795/$E795,IF(K$10=$F795,$D795-SUM($G795:J795),0))</f>
        <v>146.75451983123858</v>
      </c>
      <c r="L795" s="10">
        <f>IF(AND($F795&gt;L$10,$E795&gt;0),$D795/$E795,IF(L$10=$F795,$D795-SUM($G795:K795),0))</f>
        <v>146.75451983123858</v>
      </c>
      <c r="M795" s="10">
        <f>IF(AND($F795&gt;M$10,$E795&gt;0),$D795/$E795,IF(M$10=$F795,$D795-SUM($G795:L795),0))</f>
        <v>146.75451983123858</v>
      </c>
      <c r="N795" s="2"/>
      <c r="O795" s="10">
        <f>I795*PRODUCT($O$17:O$17)</f>
        <v>148.07531050971971</v>
      </c>
      <c r="P795" s="10">
        <f>J795*PRODUCT($O$17:P$17)</f>
        <v>149.40798830430717</v>
      </c>
      <c r="Q795" s="10">
        <f>K795*PRODUCT($O$17:Q$17)</f>
        <v>150.75266019904592</v>
      </c>
      <c r="R795" s="10">
        <f>L795*PRODUCT($O$17:R$17)</f>
        <v>152.10943414083729</v>
      </c>
      <c r="S795" s="10">
        <f>M795*PRODUCT($O$17:S$17)</f>
        <v>153.47841904810483</v>
      </c>
      <c r="T795" s="2"/>
      <c r="U795" s="10">
        <f t="shared" si="76"/>
        <v>1702.8660708617767</v>
      </c>
      <c r="V795" s="10">
        <f t="shared" ref="V795:Y810" si="78">U795*P$17-P795</f>
        <v>1568.7838771952254</v>
      </c>
      <c r="W795" s="10">
        <f t="shared" si="78"/>
        <v>1432.1502718909362</v>
      </c>
      <c r="X795" s="10">
        <f t="shared" si="78"/>
        <v>1292.9301901971173</v>
      </c>
      <c r="Y795" s="10">
        <f t="shared" si="78"/>
        <v>1151.0881428607865</v>
      </c>
    </row>
    <row r="796" spans="1:25" s="5" customFormat="1" x14ac:dyDescent="0.2">
      <c r="A796" s="2"/>
      <c r="B796" s="29">
        <f>'3) Input geactiveerde inflatie'!B783</f>
        <v>771</v>
      </c>
      <c r="C796" s="29">
        <f>'3) Input geactiveerde inflatie'!D783</f>
        <v>-8.4847983261822836E-14</v>
      </c>
      <c r="D796" s="10">
        <f t="shared" si="77"/>
        <v>-4.2423991630911418E-14</v>
      </c>
      <c r="E796" s="39">
        <f>'3) Input geactiveerde inflatie'!E783</f>
        <v>0</v>
      </c>
      <c r="F796" s="51">
        <f>'3) Input geactiveerde inflatie'!F783</f>
        <v>2014</v>
      </c>
      <c r="G796" s="2"/>
      <c r="H796" s="53"/>
      <c r="I796" s="10">
        <f>IF(AND($F796&gt;I$10,$E796&gt;0),$D796/$E796,IF(I$10=$F796,$D796-SUM($G796:G796),0))</f>
        <v>0</v>
      </c>
      <c r="J796" s="10">
        <f>IF(AND($F796&gt;J$10,$E796&gt;0),$D796/$E796,IF(J$10=$F796,$D796-SUM($G796:I796),0))</f>
        <v>0</v>
      </c>
      <c r="K796" s="10">
        <f>IF(AND($F796&gt;K$10,$E796&gt;0),$D796/$E796,IF(K$10=$F796,$D796-SUM($G796:J796),0))</f>
        <v>0</v>
      </c>
      <c r="L796" s="10">
        <f>IF(AND($F796&gt;L$10,$E796&gt;0),$D796/$E796,IF(L$10=$F796,$D796-SUM($G796:K796),0))</f>
        <v>0</v>
      </c>
      <c r="M796" s="10">
        <f>IF(AND($F796&gt;M$10,$E796&gt;0),$D796/$E796,IF(M$10=$F796,$D796-SUM($G796:L796),0))</f>
        <v>0</v>
      </c>
      <c r="N796" s="2"/>
      <c r="O796" s="10">
        <f>I796*PRODUCT($O$17:O$17)</f>
        <v>0</v>
      </c>
      <c r="P796" s="10">
        <f>J796*PRODUCT($O$17:P$17)</f>
        <v>0</v>
      </c>
      <c r="Q796" s="10">
        <f>K796*PRODUCT($O$17:Q$17)</f>
        <v>0</v>
      </c>
      <c r="R796" s="10">
        <f>L796*PRODUCT($O$17:R$17)</f>
        <v>0</v>
      </c>
      <c r="S796" s="10">
        <f>M796*PRODUCT($O$17:S$17)</f>
        <v>0</v>
      </c>
      <c r="T796" s="2"/>
      <c r="U796" s="10">
        <f t="shared" si="76"/>
        <v>-4.2805807555589618E-14</v>
      </c>
      <c r="V796" s="10">
        <f t="shared" si="78"/>
        <v>-4.3191059823589922E-14</v>
      </c>
      <c r="W796" s="10">
        <f t="shared" si="78"/>
        <v>-4.3579779362002228E-14</v>
      </c>
      <c r="X796" s="10">
        <f t="shared" si="78"/>
        <v>-4.3971997376260242E-14</v>
      </c>
      <c r="Y796" s="10">
        <f t="shared" si="78"/>
        <v>-4.4367745352646579E-14</v>
      </c>
    </row>
    <row r="797" spans="1:25" s="5" customFormat="1" x14ac:dyDescent="0.2">
      <c r="A797" s="2"/>
      <c r="B797" s="29">
        <f>'3) Input geactiveerde inflatie'!B784</f>
        <v>772</v>
      </c>
      <c r="C797" s="29">
        <f>'3) Input geactiveerde inflatie'!D784</f>
        <v>4.8058680658226278E-11</v>
      </c>
      <c r="D797" s="10">
        <f t="shared" si="77"/>
        <v>2.4029340329113139E-11</v>
      </c>
      <c r="E797" s="39">
        <f>'3) Input geactiveerde inflatie'!E784</f>
        <v>0</v>
      </c>
      <c r="F797" s="51">
        <f>'3) Input geactiveerde inflatie'!F784</f>
        <v>2011</v>
      </c>
      <c r="G797" s="2"/>
      <c r="H797" s="53"/>
      <c r="I797" s="10">
        <f>IF(AND($F797&gt;I$10,$E797&gt;0),$D797/$E797,IF(I$10=$F797,$D797-SUM($G797:G797),0))</f>
        <v>0</v>
      </c>
      <c r="J797" s="10">
        <f>IF(AND($F797&gt;J$10,$E797&gt;0),$D797/$E797,IF(J$10=$F797,$D797-SUM($G797:I797),0))</f>
        <v>0</v>
      </c>
      <c r="K797" s="10">
        <f>IF(AND($F797&gt;K$10,$E797&gt;0),$D797/$E797,IF(K$10=$F797,$D797-SUM($G797:J797),0))</f>
        <v>0</v>
      </c>
      <c r="L797" s="10">
        <f>IF(AND($F797&gt;L$10,$E797&gt;0),$D797/$E797,IF(L$10=$F797,$D797-SUM($G797:K797),0))</f>
        <v>0</v>
      </c>
      <c r="M797" s="10">
        <f>IF(AND($F797&gt;M$10,$E797&gt;0),$D797/$E797,IF(M$10=$F797,$D797-SUM($G797:L797),0))</f>
        <v>0</v>
      </c>
      <c r="N797" s="2"/>
      <c r="O797" s="10">
        <f>I797*PRODUCT($O$17:O$17)</f>
        <v>0</v>
      </c>
      <c r="P797" s="10">
        <f>J797*PRODUCT($O$17:P$17)</f>
        <v>0</v>
      </c>
      <c r="Q797" s="10">
        <f>K797*PRODUCT($O$17:Q$17)</f>
        <v>0</v>
      </c>
      <c r="R797" s="10">
        <f>L797*PRODUCT($O$17:R$17)</f>
        <v>0</v>
      </c>
      <c r="S797" s="10">
        <f>M797*PRODUCT($O$17:S$17)</f>
        <v>0</v>
      </c>
      <c r="T797" s="2"/>
      <c r="U797" s="10">
        <f t="shared" si="76"/>
        <v>2.4245604392075153E-11</v>
      </c>
      <c r="V797" s="10">
        <f t="shared" si="78"/>
        <v>2.4463814831603828E-11</v>
      </c>
      <c r="W797" s="10">
        <f t="shared" si="78"/>
        <v>2.4683989165088262E-11</v>
      </c>
      <c r="X797" s="10">
        <f t="shared" si="78"/>
        <v>2.4906145067574054E-11</v>
      </c>
      <c r="Y797" s="10">
        <f t="shared" si="78"/>
        <v>2.5130300373182217E-11</v>
      </c>
    </row>
    <row r="798" spans="1:25" s="5" customFormat="1" x14ac:dyDescent="0.2">
      <c r="A798" s="2"/>
      <c r="B798" s="29">
        <f>'3) Input geactiveerde inflatie'!B785</f>
        <v>773</v>
      </c>
      <c r="C798" s="29">
        <f>'3) Input geactiveerde inflatie'!D785</f>
        <v>199404.20991714206</v>
      </c>
      <c r="D798" s="10">
        <f t="shared" si="77"/>
        <v>99702.104958571028</v>
      </c>
      <c r="E798" s="39">
        <f>'3) Input geactiveerde inflatie'!E785</f>
        <v>33.5</v>
      </c>
      <c r="F798" s="51">
        <f>'3) Input geactiveerde inflatie'!F785</f>
        <v>2055</v>
      </c>
      <c r="G798" s="2"/>
      <c r="H798" s="53"/>
      <c r="I798" s="10">
        <f>IF(AND($F798&gt;I$10,$E798&gt;0),$D798/$E798,IF(I$10=$F798,$D798-SUM($G798:G798),0))</f>
        <v>2976.1822375692846</v>
      </c>
      <c r="J798" s="10">
        <f>IF(AND($F798&gt;J$10,$E798&gt;0),$D798/$E798,IF(J$10=$F798,$D798-SUM($G798:I798),0))</f>
        <v>2976.1822375692846</v>
      </c>
      <c r="K798" s="10">
        <f>IF(AND($F798&gt;K$10,$E798&gt;0),$D798/$E798,IF(K$10=$F798,$D798-SUM($G798:J798),0))</f>
        <v>2976.1822375692846</v>
      </c>
      <c r="L798" s="10">
        <f>IF(AND($F798&gt;L$10,$E798&gt;0),$D798/$E798,IF(L$10=$F798,$D798-SUM($G798:K798),0))</f>
        <v>2976.1822375692846</v>
      </c>
      <c r="M798" s="10">
        <f>IF(AND($F798&gt;M$10,$E798&gt;0),$D798/$E798,IF(M$10=$F798,$D798-SUM($G798:L798),0))</f>
        <v>2976.1822375692846</v>
      </c>
      <c r="N798" s="2"/>
      <c r="O798" s="10">
        <f>I798*PRODUCT($O$17:O$17)</f>
        <v>3002.9678777074078</v>
      </c>
      <c r="P798" s="10">
        <f>J798*PRODUCT($O$17:P$17)</f>
        <v>3029.994588606774</v>
      </c>
      <c r="Q798" s="10">
        <f>K798*PRODUCT($O$17:Q$17)</f>
        <v>3057.2645399042344</v>
      </c>
      <c r="R798" s="10">
        <f>L798*PRODUCT($O$17:R$17)</f>
        <v>3084.779920763372</v>
      </c>
      <c r="S798" s="10">
        <f>M798*PRODUCT($O$17:S$17)</f>
        <v>3112.5429400502426</v>
      </c>
      <c r="T798" s="2"/>
      <c r="U798" s="10">
        <f t="shared" si="76"/>
        <v>97596.456025490741</v>
      </c>
      <c r="V798" s="10">
        <f t="shared" si="78"/>
        <v>95444.829541113373</v>
      </c>
      <c r="W798" s="10">
        <f t="shared" si="78"/>
        <v>93246.568467079152</v>
      </c>
      <c r="X798" s="10">
        <f t="shared" si="78"/>
        <v>91001.007662519492</v>
      </c>
      <c r="Y798" s="10">
        <f t="shared" si="78"/>
        <v>88707.473791431912</v>
      </c>
    </row>
    <row r="799" spans="1:25" s="5" customFormat="1" x14ac:dyDescent="0.2">
      <c r="A799" s="2"/>
      <c r="B799" s="29">
        <f>'3) Input geactiveerde inflatie'!B786</f>
        <v>774</v>
      </c>
      <c r="C799" s="29">
        <f>'3) Input geactiveerde inflatie'!D786</f>
        <v>46007.492050000117</v>
      </c>
      <c r="D799" s="10">
        <f t="shared" si="77"/>
        <v>23003.746025000059</v>
      </c>
      <c r="E799" s="39">
        <f>'3) Input geactiveerde inflatie'!E786</f>
        <v>23.5</v>
      </c>
      <c r="F799" s="51">
        <f>'3) Input geactiveerde inflatie'!F786</f>
        <v>2045</v>
      </c>
      <c r="G799" s="2"/>
      <c r="H799" s="53"/>
      <c r="I799" s="10">
        <f>IF(AND($F799&gt;I$10,$E799&gt;0),$D799/$E799,IF(I$10=$F799,$D799-SUM($G799:G799),0))</f>
        <v>978.88280957447057</v>
      </c>
      <c r="J799" s="10">
        <f>IF(AND($F799&gt;J$10,$E799&gt;0),$D799/$E799,IF(J$10=$F799,$D799-SUM($G799:I799),0))</f>
        <v>978.88280957447057</v>
      </c>
      <c r="K799" s="10">
        <f>IF(AND($F799&gt;K$10,$E799&gt;0),$D799/$E799,IF(K$10=$F799,$D799-SUM($G799:J799),0))</f>
        <v>978.88280957447057</v>
      </c>
      <c r="L799" s="10">
        <f>IF(AND($F799&gt;L$10,$E799&gt;0),$D799/$E799,IF(L$10=$F799,$D799-SUM($G799:K799),0))</f>
        <v>978.88280957447057</v>
      </c>
      <c r="M799" s="10">
        <f>IF(AND($F799&gt;M$10,$E799&gt;0),$D799/$E799,IF(M$10=$F799,$D799-SUM($G799:L799),0))</f>
        <v>978.88280957447057</v>
      </c>
      <c r="N799" s="2"/>
      <c r="O799" s="10">
        <f>I799*PRODUCT($O$17:O$17)</f>
        <v>987.69275486064066</v>
      </c>
      <c r="P799" s="10">
        <f>J799*PRODUCT($O$17:P$17)</f>
        <v>996.58198965438635</v>
      </c>
      <c r="Q799" s="10">
        <f>K799*PRODUCT($O$17:Q$17)</f>
        <v>1005.5512275612757</v>
      </c>
      <c r="R799" s="10">
        <f>L799*PRODUCT($O$17:R$17)</f>
        <v>1014.601188609327</v>
      </c>
      <c r="S799" s="10">
        <f>M799*PRODUCT($O$17:S$17)</f>
        <v>1023.7325993068109</v>
      </c>
      <c r="T799" s="2"/>
      <c r="U799" s="10">
        <f t="shared" si="76"/>
        <v>22223.086984364418</v>
      </c>
      <c r="V799" s="10">
        <f t="shared" si="78"/>
        <v>21426.512777569307</v>
      </c>
      <c r="W799" s="10">
        <f t="shared" si="78"/>
        <v>20613.800165006152</v>
      </c>
      <c r="X799" s="10">
        <f t="shared" si="78"/>
        <v>19784.723177881879</v>
      </c>
      <c r="Y799" s="10">
        <f t="shared" si="78"/>
        <v>18939.053087176002</v>
      </c>
    </row>
    <row r="800" spans="1:25" s="5" customFormat="1" x14ac:dyDescent="0.2">
      <c r="A800" s="2"/>
      <c r="B800" s="29">
        <f>'3) Input geactiveerde inflatie'!B787</f>
        <v>775</v>
      </c>
      <c r="C800" s="29">
        <f>'3) Input geactiveerde inflatie'!D787</f>
        <v>369.58965304226945</v>
      </c>
      <c r="D800" s="10">
        <f t="shared" si="77"/>
        <v>184.79482652113472</v>
      </c>
      <c r="E800" s="39">
        <f>'3) Input geactiveerde inflatie'!E787</f>
        <v>13.5</v>
      </c>
      <c r="F800" s="51">
        <f>'3) Input geactiveerde inflatie'!F787</f>
        <v>2035</v>
      </c>
      <c r="G800" s="2"/>
      <c r="H800" s="53"/>
      <c r="I800" s="10">
        <f>IF(AND($F800&gt;I$10,$E800&gt;0),$D800/$E800,IF(I$10=$F800,$D800-SUM($G800:G800),0))</f>
        <v>13.688505668232201</v>
      </c>
      <c r="J800" s="10">
        <f>IF(AND($F800&gt;J$10,$E800&gt;0),$D800/$E800,IF(J$10=$F800,$D800-SUM($G800:I800),0))</f>
        <v>13.688505668232201</v>
      </c>
      <c r="K800" s="10">
        <f>IF(AND($F800&gt;K$10,$E800&gt;0),$D800/$E800,IF(K$10=$F800,$D800-SUM($G800:J800),0))</f>
        <v>13.688505668232201</v>
      </c>
      <c r="L800" s="10">
        <f>IF(AND($F800&gt;L$10,$E800&gt;0),$D800/$E800,IF(L$10=$F800,$D800-SUM($G800:K800),0))</f>
        <v>13.688505668232201</v>
      </c>
      <c r="M800" s="10">
        <f>IF(AND($F800&gt;M$10,$E800&gt;0),$D800/$E800,IF(M$10=$F800,$D800-SUM($G800:L800),0))</f>
        <v>13.688505668232201</v>
      </c>
      <c r="N800" s="2"/>
      <c r="O800" s="10">
        <f>I800*PRODUCT($O$17:O$17)</f>
        <v>13.811702219246289</v>
      </c>
      <c r="P800" s="10">
        <f>J800*PRODUCT($O$17:P$17)</f>
        <v>13.936007539219505</v>
      </c>
      <c r="Q800" s="10">
        <f>K800*PRODUCT($O$17:Q$17)</f>
        <v>14.061431607072478</v>
      </c>
      <c r="R800" s="10">
        <f>L800*PRODUCT($O$17:R$17)</f>
        <v>14.187984491536128</v>
      </c>
      <c r="S800" s="10">
        <f>M800*PRODUCT($O$17:S$17)</f>
        <v>14.315676351959953</v>
      </c>
      <c r="T800" s="2"/>
      <c r="U800" s="10">
        <f t="shared" si="76"/>
        <v>172.64627774057863</v>
      </c>
      <c r="V800" s="10">
        <f t="shared" si="78"/>
        <v>160.26408670102433</v>
      </c>
      <c r="W800" s="10">
        <f t="shared" si="78"/>
        <v>147.64503187426104</v>
      </c>
      <c r="X800" s="10">
        <f t="shared" si="78"/>
        <v>134.78585266959325</v>
      </c>
      <c r="Y800" s="10">
        <f t="shared" si="78"/>
        <v>121.68324899165964</v>
      </c>
    </row>
    <row r="801" spans="1:25" s="5" customFormat="1" x14ac:dyDescent="0.2">
      <c r="A801" s="2"/>
      <c r="B801" s="29">
        <f>'3) Input geactiveerde inflatie'!B788</f>
        <v>776</v>
      </c>
      <c r="C801" s="29">
        <f>'3) Input geactiveerde inflatie'!D788</f>
        <v>284.81125312969289</v>
      </c>
      <c r="D801" s="10">
        <f t="shared" si="77"/>
        <v>142.40562656484644</v>
      </c>
      <c r="E801" s="39">
        <f>'3) Input geactiveerde inflatie'!E788</f>
        <v>8.5</v>
      </c>
      <c r="F801" s="51">
        <f>'3) Input geactiveerde inflatie'!F788</f>
        <v>2030</v>
      </c>
      <c r="G801" s="2"/>
      <c r="H801" s="53"/>
      <c r="I801" s="10">
        <f>IF(AND($F801&gt;I$10,$E801&gt;0),$D801/$E801,IF(I$10=$F801,$D801-SUM($G801:G801),0))</f>
        <v>16.753603125276051</v>
      </c>
      <c r="J801" s="10">
        <f>IF(AND($F801&gt;J$10,$E801&gt;0),$D801/$E801,IF(J$10=$F801,$D801-SUM($G801:I801),0))</f>
        <v>16.753603125276051</v>
      </c>
      <c r="K801" s="10">
        <f>IF(AND($F801&gt;K$10,$E801&gt;0),$D801/$E801,IF(K$10=$F801,$D801-SUM($G801:J801),0))</f>
        <v>16.753603125276051</v>
      </c>
      <c r="L801" s="10">
        <f>IF(AND($F801&gt;L$10,$E801&gt;0),$D801/$E801,IF(L$10=$F801,$D801-SUM($G801:K801),0))</f>
        <v>16.753603125276051</v>
      </c>
      <c r="M801" s="10">
        <f>IF(AND($F801&gt;M$10,$E801&gt;0),$D801/$E801,IF(M$10=$F801,$D801-SUM($G801:L801),0))</f>
        <v>16.753603125276051</v>
      </c>
      <c r="N801" s="2"/>
      <c r="O801" s="10">
        <f>I801*PRODUCT($O$17:O$17)</f>
        <v>16.904385553403532</v>
      </c>
      <c r="P801" s="10">
        <f>J801*PRODUCT($O$17:P$17)</f>
        <v>17.056525023384165</v>
      </c>
      <c r="Q801" s="10">
        <f>K801*PRODUCT($O$17:Q$17)</f>
        <v>17.210033748594618</v>
      </c>
      <c r="R801" s="10">
        <f>L801*PRODUCT($O$17:R$17)</f>
        <v>17.364924052331968</v>
      </c>
      <c r="S801" s="10">
        <f>M801*PRODUCT($O$17:S$17)</f>
        <v>17.521208368802952</v>
      </c>
      <c r="T801" s="2"/>
      <c r="U801" s="10">
        <f t="shared" si="76"/>
        <v>126.78289165052652</v>
      </c>
      <c r="V801" s="10">
        <f t="shared" si="78"/>
        <v>110.86741265199709</v>
      </c>
      <c r="W801" s="10">
        <f t="shared" si="78"/>
        <v>94.655185617270433</v>
      </c>
      <c r="X801" s="10">
        <f t="shared" si="78"/>
        <v>78.142158235493881</v>
      </c>
      <c r="Y801" s="10">
        <f t="shared" si="78"/>
        <v>61.324229290810372</v>
      </c>
    </row>
    <row r="802" spans="1:25" s="5" customFormat="1" x14ac:dyDescent="0.2">
      <c r="A802" s="2"/>
      <c r="B802" s="29">
        <f>'3) Input geactiveerde inflatie'!B789</f>
        <v>777</v>
      </c>
      <c r="C802" s="29">
        <f>'3) Input geactiveerde inflatie'!D789</f>
        <v>4.021440001379861E-11</v>
      </c>
      <c r="D802" s="10">
        <f t="shared" si="77"/>
        <v>2.0107200006899305E-11</v>
      </c>
      <c r="E802" s="39">
        <f>'3) Input geactiveerde inflatie'!E789</f>
        <v>0</v>
      </c>
      <c r="F802" s="51">
        <f>'3) Input geactiveerde inflatie'!F789</f>
        <v>2015</v>
      </c>
      <c r="G802" s="2"/>
      <c r="H802" s="53"/>
      <c r="I802" s="10">
        <f>IF(AND($F802&gt;I$10,$E802&gt;0),$D802/$E802,IF(I$10=$F802,$D802-SUM($G802:G802),0))</f>
        <v>0</v>
      </c>
      <c r="J802" s="10">
        <f>IF(AND($F802&gt;J$10,$E802&gt;0),$D802/$E802,IF(J$10=$F802,$D802-SUM($G802:I802),0))</f>
        <v>0</v>
      </c>
      <c r="K802" s="10">
        <f>IF(AND($F802&gt;K$10,$E802&gt;0),$D802/$E802,IF(K$10=$F802,$D802-SUM($G802:J802),0))</f>
        <v>0</v>
      </c>
      <c r="L802" s="10">
        <f>IF(AND($F802&gt;L$10,$E802&gt;0),$D802/$E802,IF(L$10=$F802,$D802-SUM($G802:K802),0))</f>
        <v>0</v>
      </c>
      <c r="M802" s="10">
        <f>IF(AND($F802&gt;M$10,$E802&gt;0),$D802/$E802,IF(M$10=$F802,$D802-SUM($G802:L802),0))</f>
        <v>0</v>
      </c>
      <c r="N802" s="2"/>
      <c r="O802" s="10">
        <f>I802*PRODUCT($O$17:O$17)</f>
        <v>0</v>
      </c>
      <c r="P802" s="10">
        <f>J802*PRODUCT($O$17:P$17)</f>
        <v>0</v>
      </c>
      <c r="Q802" s="10">
        <f>K802*PRODUCT($O$17:Q$17)</f>
        <v>0</v>
      </c>
      <c r="R802" s="10">
        <f>L802*PRODUCT($O$17:R$17)</f>
        <v>0</v>
      </c>
      <c r="S802" s="10">
        <f>M802*PRODUCT($O$17:S$17)</f>
        <v>0</v>
      </c>
      <c r="T802" s="2"/>
      <c r="U802" s="10">
        <f t="shared" si="76"/>
        <v>2.0288164806961396E-11</v>
      </c>
      <c r="V802" s="10">
        <f t="shared" si="78"/>
        <v>2.0470758290224046E-11</v>
      </c>
      <c r="W802" s="10">
        <f t="shared" si="78"/>
        <v>2.0654995114836062E-11</v>
      </c>
      <c r="X802" s="10">
        <f t="shared" si="78"/>
        <v>2.0840890070869584E-11</v>
      </c>
      <c r="Y802" s="10">
        <f t="shared" si="78"/>
        <v>2.1028458081507407E-11</v>
      </c>
    </row>
    <row r="803" spans="1:25" s="5" customFormat="1" x14ac:dyDescent="0.2">
      <c r="A803" s="2"/>
      <c r="B803" s="29">
        <f>'3) Input geactiveerde inflatie'!B790</f>
        <v>778</v>
      </c>
      <c r="C803" s="29">
        <f>'3) Input geactiveerde inflatie'!D790</f>
        <v>1.5245661407032721E-11</v>
      </c>
      <c r="D803" s="10">
        <f t="shared" si="77"/>
        <v>7.6228307035163603E-12</v>
      </c>
      <c r="E803" s="39">
        <f>'3) Input geactiveerde inflatie'!E790</f>
        <v>0</v>
      </c>
      <c r="F803" s="51">
        <f>'3) Input geactiveerde inflatie'!F790</f>
        <v>2011</v>
      </c>
      <c r="G803" s="2"/>
      <c r="H803" s="53"/>
      <c r="I803" s="10">
        <f>IF(AND($F803&gt;I$10,$E803&gt;0),$D803/$E803,IF(I$10=$F803,$D803-SUM($G803:G803),0))</f>
        <v>0</v>
      </c>
      <c r="J803" s="10">
        <f>IF(AND($F803&gt;J$10,$E803&gt;0),$D803/$E803,IF(J$10=$F803,$D803-SUM($G803:I803),0))</f>
        <v>0</v>
      </c>
      <c r="K803" s="10">
        <f>IF(AND($F803&gt;K$10,$E803&gt;0),$D803/$E803,IF(K$10=$F803,$D803-SUM($G803:J803),0))</f>
        <v>0</v>
      </c>
      <c r="L803" s="10">
        <f>IF(AND($F803&gt;L$10,$E803&gt;0),$D803/$E803,IF(L$10=$F803,$D803-SUM($G803:K803),0))</f>
        <v>0</v>
      </c>
      <c r="M803" s="10">
        <f>IF(AND($F803&gt;M$10,$E803&gt;0),$D803/$E803,IF(M$10=$F803,$D803-SUM($G803:L803),0))</f>
        <v>0</v>
      </c>
      <c r="N803" s="2"/>
      <c r="O803" s="10">
        <f>I803*PRODUCT($O$17:O$17)</f>
        <v>0</v>
      </c>
      <c r="P803" s="10">
        <f>J803*PRODUCT($O$17:P$17)</f>
        <v>0</v>
      </c>
      <c r="Q803" s="10">
        <f>K803*PRODUCT($O$17:Q$17)</f>
        <v>0</v>
      </c>
      <c r="R803" s="10">
        <f>L803*PRODUCT($O$17:R$17)</f>
        <v>0</v>
      </c>
      <c r="S803" s="10">
        <f>M803*PRODUCT($O$17:S$17)</f>
        <v>0</v>
      </c>
      <c r="T803" s="2"/>
      <c r="U803" s="10">
        <f t="shared" si="76"/>
        <v>7.6914361798480062E-12</v>
      </c>
      <c r="V803" s="10">
        <f t="shared" si="78"/>
        <v>7.760659105466638E-12</v>
      </c>
      <c r="W803" s="10">
        <f t="shared" si="78"/>
        <v>7.8305050374158375E-12</v>
      </c>
      <c r="X803" s="10">
        <f t="shared" si="78"/>
        <v>7.9009795827525797E-12</v>
      </c>
      <c r="Y803" s="10">
        <f t="shared" si="78"/>
        <v>7.9720883989973518E-12</v>
      </c>
    </row>
    <row r="804" spans="1:25" s="5" customFormat="1" x14ac:dyDescent="0.2">
      <c r="A804" s="2"/>
      <c r="B804" s="29">
        <f>'3) Input geactiveerde inflatie'!B791</f>
        <v>779</v>
      </c>
      <c r="C804" s="29">
        <f>'3) Input geactiveerde inflatie'!D791</f>
        <v>169437.24884652859</v>
      </c>
      <c r="D804" s="10">
        <f t="shared" si="77"/>
        <v>84718.624423264293</v>
      </c>
      <c r="E804" s="39">
        <f>'3) Input geactiveerde inflatie'!E791</f>
        <v>34.5</v>
      </c>
      <c r="F804" s="51">
        <f>'3) Input geactiveerde inflatie'!F791</f>
        <v>2056</v>
      </c>
      <c r="G804" s="2"/>
      <c r="H804" s="53"/>
      <c r="I804" s="10">
        <f>IF(AND($F804&gt;I$10,$E804&gt;0),$D804/$E804,IF(I$10=$F804,$D804-SUM($G804:G804),0))</f>
        <v>2455.6123021236026</v>
      </c>
      <c r="J804" s="10">
        <f>IF(AND($F804&gt;J$10,$E804&gt;0),$D804/$E804,IF(J$10=$F804,$D804-SUM($G804:I804),0))</f>
        <v>2455.6123021236026</v>
      </c>
      <c r="K804" s="10">
        <f>IF(AND($F804&gt;K$10,$E804&gt;0),$D804/$E804,IF(K$10=$F804,$D804-SUM($G804:J804),0))</f>
        <v>2455.6123021236026</v>
      </c>
      <c r="L804" s="10">
        <f>IF(AND($F804&gt;L$10,$E804&gt;0),$D804/$E804,IF(L$10=$F804,$D804-SUM($G804:K804),0))</f>
        <v>2455.6123021236026</v>
      </c>
      <c r="M804" s="10">
        <f>IF(AND($F804&gt;M$10,$E804&gt;0),$D804/$E804,IF(M$10=$F804,$D804-SUM($G804:L804),0))</f>
        <v>2455.6123021236026</v>
      </c>
      <c r="N804" s="2"/>
      <c r="O804" s="10">
        <f>I804*PRODUCT($O$17:O$17)</f>
        <v>2477.7128128427148</v>
      </c>
      <c r="P804" s="10">
        <f>J804*PRODUCT($O$17:P$17)</f>
        <v>2500.012228158299</v>
      </c>
      <c r="Q804" s="10">
        <f>K804*PRODUCT($O$17:Q$17)</f>
        <v>2522.5123382117231</v>
      </c>
      <c r="R804" s="10">
        <f>L804*PRODUCT($O$17:R$17)</f>
        <v>2545.2149492556282</v>
      </c>
      <c r="S804" s="10">
        <f>M804*PRODUCT($O$17:S$17)</f>
        <v>2568.121883798929</v>
      </c>
      <c r="T804" s="2"/>
      <c r="U804" s="10">
        <f t="shared" si="76"/>
        <v>83003.379230230945</v>
      </c>
      <c r="V804" s="10">
        <f t="shared" si="78"/>
        <v>81250.397415144718</v>
      </c>
      <c r="W804" s="10">
        <f t="shared" si="78"/>
        <v>79459.138653669303</v>
      </c>
      <c r="X804" s="10">
        <f t="shared" si="78"/>
        <v>77629.05595229668</v>
      </c>
      <c r="Y804" s="10">
        <f t="shared" si="78"/>
        <v>75759.595572068414</v>
      </c>
    </row>
    <row r="805" spans="1:25" s="5" customFormat="1" x14ac:dyDescent="0.2">
      <c r="A805" s="2"/>
      <c r="B805" s="29">
        <f>'3) Input geactiveerde inflatie'!B792</f>
        <v>780</v>
      </c>
      <c r="C805" s="29">
        <f>'3) Input geactiveerde inflatie'!D792</f>
        <v>39680.661273235339</v>
      </c>
      <c r="D805" s="10">
        <f t="shared" si="77"/>
        <v>19840.330636617669</v>
      </c>
      <c r="E805" s="39">
        <f>'3) Input geactiveerde inflatie'!E792</f>
        <v>24.5</v>
      </c>
      <c r="F805" s="51">
        <f>'3) Input geactiveerde inflatie'!F792</f>
        <v>2046</v>
      </c>
      <c r="G805" s="2"/>
      <c r="H805" s="53"/>
      <c r="I805" s="10">
        <f>IF(AND($F805&gt;I$10,$E805&gt;0),$D805/$E805,IF(I$10=$F805,$D805-SUM($G805:G805),0))</f>
        <v>809.80941373949668</v>
      </c>
      <c r="J805" s="10">
        <f>IF(AND($F805&gt;J$10,$E805&gt;0),$D805/$E805,IF(J$10=$F805,$D805-SUM($G805:I805),0))</f>
        <v>809.80941373949668</v>
      </c>
      <c r="K805" s="10">
        <f>IF(AND($F805&gt;K$10,$E805&gt;0),$D805/$E805,IF(K$10=$F805,$D805-SUM($G805:J805),0))</f>
        <v>809.80941373949668</v>
      </c>
      <c r="L805" s="10">
        <f>IF(AND($F805&gt;L$10,$E805&gt;0),$D805/$E805,IF(L$10=$F805,$D805-SUM($G805:K805),0))</f>
        <v>809.80941373949668</v>
      </c>
      <c r="M805" s="10">
        <f>IF(AND($F805&gt;M$10,$E805&gt;0),$D805/$E805,IF(M$10=$F805,$D805-SUM($G805:L805),0))</f>
        <v>809.80941373949668</v>
      </c>
      <c r="N805" s="2"/>
      <c r="O805" s="10">
        <f>I805*PRODUCT($O$17:O$17)</f>
        <v>817.09769846315203</v>
      </c>
      <c r="P805" s="10">
        <f>J805*PRODUCT($O$17:P$17)</f>
        <v>824.45157774932034</v>
      </c>
      <c r="Q805" s="10">
        <f>K805*PRODUCT($O$17:Q$17)</f>
        <v>831.87164194906404</v>
      </c>
      <c r="R805" s="10">
        <f>L805*PRODUCT($O$17:R$17)</f>
        <v>839.35848672660552</v>
      </c>
      <c r="S805" s="10">
        <f>M805*PRODUCT($O$17:S$17)</f>
        <v>846.9127131071449</v>
      </c>
      <c r="T805" s="2"/>
      <c r="U805" s="10">
        <f t="shared" si="76"/>
        <v>19201.795913884074</v>
      </c>
      <c r="V805" s="10">
        <f t="shared" si="78"/>
        <v>18550.160499359707</v>
      </c>
      <c r="W805" s="10">
        <f t="shared" si="78"/>
        <v>17885.24030190488</v>
      </c>
      <c r="X805" s="10">
        <f t="shared" si="78"/>
        <v>17206.848977895414</v>
      </c>
      <c r="Y805" s="10">
        <f t="shared" si="78"/>
        <v>16514.797905589327</v>
      </c>
    </row>
    <row r="806" spans="1:25" s="5" customFormat="1" x14ac:dyDescent="0.2">
      <c r="A806" s="2"/>
      <c r="B806" s="29">
        <f>'3) Input geactiveerde inflatie'!B793</f>
        <v>781</v>
      </c>
      <c r="C806" s="29">
        <f>'3) Input geactiveerde inflatie'!D793</f>
        <v>-6.2995666625786262E-2</v>
      </c>
      <c r="D806" s="10">
        <f t="shared" si="77"/>
        <v>-3.1497833312893131E-2</v>
      </c>
      <c r="E806" s="39">
        <f>'3) Input geactiveerde inflatie'!E793</f>
        <v>14.5</v>
      </c>
      <c r="F806" s="51">
        <f>'3) Input geactiveerde inflatie'!F793</f>
        <v>2036</v>
      </c>
      <c r="G806" s="2"/>
      <c r="H806" s="53"/>
      <c r="I806" s="10">
        <f>IF(AND($F806&gt;I$10,$E806&gt;0),$D806/$E806,IF(I$10=$F806,$D806-SUM($G806:G806),0))</f>
        <v>-2.1722643664064227E-3</v>
      </c>
      <c r="J806" s="10">
        <f>IF(AND($F806&gt;J$10,$E806&gt;0),$D806/$E806,IF(J$10=$F806,$D806-SUM($G806:I806),0))</f>
        <v>-2.1722643664064227E-3</v>
      </c>
      <c r="K806" s="10">
        <f>IF(AND($F806&gt;K$10,$E806&gt;0),$D806/$E806,IF(K$10=$F806,$D806-SUM($G806:J806),0))</f>
        <v>-2.1722643664064227E-3</v>
      </c>
      <c r="L806" s="10">
        <f>IF(AND($F806&gt;L$10,$E806&gt;0),$D806/$E806,IF(L$10=$F806,$D806-SUM($G806:K806),0))</f>
        <v>-2.1722643664064227E-3</v>
      </c>
      <c r="M806" s="10">
        <f>IF(AND($F806&gt;M$10,$E806&gt;0),$D806/$E806,IF(M$10=$F806,$D806-SUM($G806:L806),0))</f>
        <v>-2.1722643664064227E-3</v>
      </c>
      <c r="N806" s="2"/>
      <c r="O806" s="10">
        <f>I806*PRODUCT($O$17:O$17)</f>
        <v>-2.1918147457040803E-3</v>
      </c>
      <c r="P806" s="10">
        <f>J806*PRODUCT($O$17:P$17)</f>
        <v>-2.211541078415417E-3</v>
      </c>
      <c r="Q806" s="10">
        <f>K806*PRODUCT($O$17:Q$17)</f>
        <v>-2.2314449481211553E-3</v>
      </c>
      <c r="R806" s="10">
        <f>L806*PRODUCT($O$17:R$17)</f>
        <v>-2.2515279526542451E-3</v>
      </c>
      <c r="S806" s="10">
        <f>M806*PRODUCT($O$17:S$17)</f>
        <v>-2.2717917042281333E-3</v>
      </c>
      <c r="T806" s="2"/>
      <c r="U806" s="10">
        <f t="shared" si="76"/>
        <v>-2.9589499067005087E-2</v>
      </c>
      <c r="V806" s="10">
        <f t="shared" si="78"/>
        <v>-2.7644263480192714E-2</v>
      </c>
      <c r="W806" s="10">
        <f t="shared" si="78"/>
        <v>-2.5661616903393289E-2</v>
      </c>
      <c r="X806" s="10">
        <f t="shared" si="78"/>
        <v>-2.364104350286958E-2</v>
      </c>
      <c r="Y806" s="10">
        <f t="shared" si="78"/>
        <v>-2.1582021190167271E-2</v>
      </c>
    </row>
    <row r="807" spans="1:25" s="5" customFormat="1" x14ac:dyDescent="0.2">
      <c r="A807" s="2"/>
      <c r="B807" s="29">
        <f>'3) Input geactiveerde inflatie'!B794</f>
        <v>782</v>
      </c>
      <c r="C807" s="29">
        <f>'3) Input geactiveerde inflatie'!D794</f>
        <v>620.32295221920867</v>
      </c>
      <c r="D807" s="10">
        <f t="shared" si="77"/>
        <v>310.16147610960434</v>
      </c>
      <c r="E807" s="39">
        <f>'3) Input geactiveerde inflatie'!E794</f>
        <v>9.5</v>
      </c>
      <c r="F807" s="51">
        <f>'3) Input geactiveerde inflatie'!F794</f>
        <v>2031</v>
      </c>
      <c r="G807" s="2"/>
      <c r="H807" s="53"/>
      <c r="I807" s="10">
        <f>IF(AND($F807&gt;I$10,$E807&gt;0),$D807/$E807,IF(I$10=$F807,$D807-SUM($G807:G807),0))</f>
        <v>32.648576432589927</v>
      </c>
      <c r="J807" s="10">
        <f>IF(AND($F807&gt;J$10,$E807&gt;0),$D807/$E807,IF(J$10=$F807,$D807-SUM($G807:I807),0))</f>
        <v>32.648576432589927</v>
      </c>
      <c r="K807" s="10">
        <f>IF(AND($F807&gt;K$10,$E807&gt;0),$D807/$E807,IF(K$10=$F807,$D807-SUM($G807:J807),0))</f>
        <v>32.648576432589927</v>
      </c>
      <c r="L807" s="10">
        <f>IF(AND($F807&gt;L$10,$E807&gt;0),$D807/$E807,IF(L$10=$F807,$D807-SUM($G807:K807),0))</f>
        <v>32.648576432589927</v>
      </c>
      <c r="M807" s="10">
        <f>IF(AND($F807&gt;M$10,$E807&gt;0),$D807/$E807,IF(M$10=$F807,$D807-SUM($G807:L807),0))</f>
        <v>32.648576432589927</v>
      </c>
      <c r="N807" s="2"/>
      <c r="O807" s="10">
        <f>I807*PRODUCT($O$17:O$17)</f>
        <v>32.942413620483229</v>
      </c>
      <c r="P807" s="10">
        <f>J807*PRODUCT($O$17:P$17)</f>
        <v>33.238895343067576</v>
      </c>
      <c r="Q807" s="10">
        <f>K807*PRODUCT($O$17:Q$17)</f>
        <v>33.538045401155181</v>
      </c>
      <c r="R807" s="10">
        <f>L807*PRODUCT($O$17:R$17)</f>
        <v>33.839887809765571</v>
      </c>
      <c r="S807" s="10">
        <f>M807*PRODUCT($O$17:S$17)</f>
        <v>34.144446800053458</v>
      </c>
      <c r="T807" s="2"/>
      <c r="U807" s="10">
        <f t="shared" si="76"/>
        <v>280.01051577410749</v>
      </c>
      <c r="V807" s="10">
        <f t="shared" si="78"/>
        <v>249.29171507300683</v>
      </c>
      <c r="W807" s="10">
        <f t="shared" si="78"/>
        <v>217.99729510750868</v>
      </c>
      <c r="X807" s="10">
        <f t="shared" si="78"/>
        <v>186.11938295371067</v>
      </c>
      <c r="Y807" s="10">
        <f t="shared" si="78"/>
        <v>153.65001060024059</v>
      </c>
    </row>
    <row r="808" spans="1:25" s="5" customFormat="1" x14ac:dyDescent="0.2">
      <c r="A808" s="2"/>
      <c r="B808" s="29">
        <f>'3) Input geactiveerde inflatie'!B795</f>
        <v>783</v>
      </c>
      <c r="C808" s="29">
        <f>'3) Input geactiveerde inflatie'!D795</f>
        <v>2.39107483441482E-11</v>
      </c>
      <c r="D808" s="10">
        <f t="shared" si="77"/>
        <v>1.19553741720741E-11</v>
      </c>
      <c r="E808" s="39">
        <f>'3) Input geactiveerde inflatie'!E795</f>
        <v>0</v>
      </c>
      <c r="F808" s="51">
        <f>'3) Input geactiveerde inflatie'!F795</f>
        <v>2016</v>
      </c>
      <c r="G808" s="2"/>
      <c r="H808" s="53"/>
      <c r="I808" s="10">
        <f>IF(AND($F808&gt;I$10,$E808&gt;0),$D808/$E808,IF(I$10=$F808,$D808-SUM($G808:G808),0))</f>
        <v>0</v>
      </c>
      <c r="J808" s="10">
        <f>IF(AND($F808&gt;J$10,$E808&gt;0),$D808/$E808,IF(J$10=$F808,$D808-SUM($G808:I808),0))</f>
        <v>0</v>
      </c>
      <c r="K808" s="10">
        <f>IF(AND($F808&gt;K$10,$E808&gt;0),$D808/$E808,IF(K$10=$F808,$D808-SUM($G808:J808),0))</f>
        <v>0</v>
      </c>
      <c r="L808" s="10">
        <f>IF(AND($F808&gt;L$10,$E808&gt;0),$D808/$E808,IF(L$10=$F808,$D808-SUM($G808:K808),0))</f>
        <v>0</v>
      </c>
      <c r="M808" s="10">
        <f>IF(AND($F808&gt;M$10,$E808&gt;0),$D808/$E808,IF(M$10=$F808,$D808-SUM($G808:L808),0))</f>
        <v>0</v>
      </c>
      <c r="N808" s="2"/>
      <c r="O808" s="10">
        <f>I808*PRODUCT($O$17:O$17)</f>
        <v>0</v>
      </c>
      <c r="P808" s="10">
        <f>J808*PRODUCT($O$17:P$17)</f>
        <v>0</v>
      </c>
      <c r="Q808" s="10">
        <f>K808*PRODUCT($O$17:Q$17)</f>
        <v>0</v>
      </c>
      <c r="R808" s="10">
        <f>L808*PRODUCT($O$17:R$17)</f>
        <v>0</v>
      </c>
      <c r="S808" s="10">
        <f>M808*PRODUCT($O$17:S$17)</f>
        <v>0</v>
      </c>
      <c r="T808" s="2"/>
      <c r="U808" s="10">
        <f t="shared" si="76"/>
        <v>1.2062972539622766E-11</v>
      </c>
      <c r="V808" s="10">
        <f t="shared" si="78"/>
        <v>1.2171539292479369E-11</v>
      </c>
      <c r="W808" s="10">
        <f t="shared" si="78"/>
        <v>1.2281083146111683E-11</v>
      </c>
      <c r="X808" s="10">
        <f t="shared" si="78"/>
        <v>1.2391612894426687E-11</v>
      </c>
      <c r="Y808" s="10">
        <f t="shared" si="78"/>
        <v>1.2503137410476526E-11</v>
      </c>
    </row>
    <row r="809" spans="1:25" s="5" customFormat="1" x14ac:dyDescent="0.2">
      <c r="A809" s="2"/>
      <c r="B809" s="29">
        <f>'3) Input geactiveerde inflatie'!B796</f>
        <v>784</v>
      </c>
      <c r="C809" s="29">
        <f>'3) Input geactiveerde inflatie'!D796</f>
        <v>5.1498363655001451E-11</v>
      </c>
      <c r="D809" s="10">
        <f t="shared" si="77"/>
        <v>2.5749181827500726E-11</v>
      </c>
      <c r="E809" s="39">
        <f>'3) Input geactiveerde inflatie'!E796</f>
        <v>0</v>
      </c>
      <c r="F809" s="51">
        <f>'3) Input geactiveerde inflatie'!F796</f>
        <v>2011</v>
      </c>
      <c r="G809" s="2"/>
      <c r="H809" s="53"/>
      <c r="I809" s="10">
        <f>IF(AND($F809&gt;I$10,$E809&gt;0),$D809/$E809,IF(I$10=$F809,$D809-SUM($G809:G809),0))</f>
        <v>0</v>
      </c>
      <c r="J809" s="10">
        <f>IF(AND($F809&gt;J$10,$E809&gt;0),$D809/$E809,IF(J$10=$F809,$D809-SUM($G809:I809),0))</f>
        <v>0</v>
      </c>
      <c r="K809" s="10">
        <f>IF(AND($F809&gt;K$10,$E809&gt;0),$D809/$E809,IF(K$10=$F809,$D809-SUM($G809:J809),0))</f>
        <v>0</v>
      </c>
      <c r="L809" s="10">
        <f>IF(AND($F809&gt;L$10,$E809&gt;0),$D809/$E809,IF(L$10=$F809,$D809-SUM($G809:K809),0))</f>
        <v>0</v>
      </c>
      <c r="M809" s="10">
        <f>IF(AND($F809&gt;M$10,$E809&gt;0),$D809/$E809,IF(M$10=$F809,$D809-SUM($G809:L809),0))</f>
        <v>0</v>
      </c>
      <c r="N809" s="2"/>
      <c r="O809" s="10">
        <f>I809*PRODUCT($O$17:O$17)</f>
        <v>0</v>
      </c>
      <c r="P809" s="10">
        <f>J809*PRODUCT($O$17:P$17)</f>
        <v>0</v>
      </c>
      <c r="Q809" s="10">
        <f>K809*PRODUCT($O$17:Q$17)</f>
        <v>0</v>
      </c>
      <c r="R809" s="10">
        <f>L809*PRODUCT($O$17:R$17)</f>
        <v>0</v>
      </c>
      <c r="S809" s="10">
        <f>M809*PRODUCT($O$17:S$17)</f>
        <v>0</v>
      </c>
      <c r="T809" s="2"/>
      <c r="U809" s="10">
        <f t="shared" si="76"/>
        <v>2.5980924463948229E-11</v>
      </c>
      <c r="V809" s="10">
        <f t="shared" si="78"/>
        <v>2.621475278412376E-11</v>
      </c>
      <c r="W809" s="10">
        <f t="shared" si="78"/>
        <v>2.6450685559180871E-11</v>
      </c>
      <c r="X809" s="10">
        <f t="shared" si="78"/>
        <v>2.6688741729213497E-11</v>
      </c>
      <c r="Y809" s="10">
        <f t="shared" si="78"/>
        <v>2.6928940404776415E-11</v>
      </c>
    </row>
    <row r="810" spans="1:25" s="5" customFormat="1" x14ac:dyDescent="0.2">
      <c r="A810" s="2"/>
      <c r="B810" s="29">
        <f>'3) Input geactiveerde inflatie'!B797</f>
        <v>785</v>
      </c>
      <c r="C810" s="29">
        <f>'3) Input geactiveerde inflatie'!D797</f>
        <v>318838.79963876354</v>
      </c>
      <c r="D810" s="10">
        <f t="shared" si="77"/>
        <v>159419.39981938177</v>
      </c>
      <c r="E810" s="39">
        <f>'3) Input geactiveerde inflatie'!E797</f>
        <v>35.5</v>
      </c>
      <c r="F810" s="51">
        <f>'3) Input geactiveerde inflatie'!F797</f>
        <v>2057</v>
      </c>
      <c r="G810" s="2"/>
      <c r="H810" s="53"/>
      <c r="I810" s="10">
        <f>IF(AND($F810&gt;I$10,$E810&gt;0),$D810/$E810,IF(I$10=$F810,$D810-SUM($G810:G810),0))</f>
        <v>4490.6873188558247</v>
      </c>
      <c r="J810" s="10">
        <f>IF(AND($F810&gt;J$10,$E810&gt;0),$D810/$E810,IF(J$10=$F810,$D810-SUM($G810:I810),0))</f>
        <v>4490.6873188558247</v>
      </c>
      <c r="K810" s="10">
        <f>IF(AND($F810&gt;K$10,$E810&gt;0),$D810/$E810,IF(K$10=$F810,$D810-SUM($G810:J810),0))</f>
        <v>4490.6873188558247</v>
      </c>
      <c r="L810" s="10">
        <f>IF(AND($F810&gt;L$10,$E810&gt;0),$D810/$E810,IF(L$10=$F810,$D810-SUM($G810:K810),0))</f>
        <v>4490.6873188558247</v>
      </c>
      <c r="M810" s="10">
        <f>IF(AND($F810&gt;M$10,$E810&gt;0),$D810/$E810,IF(M$10=$F810,$D810-SUM($G810:L810),0))</f>
        <v>4490.6873188558247</v>
      </c>
      <c r="N810" s="2"/>
      <c r="O810" s="10">
        <f>I810*PRODUCT($O$17:O$17)</f>
        <v>4531.1035047255264</v>
      </c>
      <c r="P810" s="10">
        <f>J810*PRODUCT($O$17:P$17)</f>
        <v>4571.8834362680564</v>
      </c>
      <c r="Q810" s="10">
        <f>K810*PRODUCT($O$17:Q$17)</f>
        <v>4613.0303871944679</v>
      </c>
      <c r="R810" s="10">
        <f>L810*PRODUCT($O$17:R$17)</f>
        <v>4654.5476606792172</v>
      </c>
      <c r="S810" s="10">
        <f>M810*PRODUCT($O$17:S$17)</f>
        <v>4696.4385896253298</v>
      </c>
      <c r="T810" s="2"/>
      <c r="U810" s="10">
        <f t="shared" si="76"/>
        <v>156323.07091303065</v>
      </c>
      <c r="V810" s="10">
        <f t="shared" si="78"/>
        <v>153158.09511497986</v>
      </c>
      <c r="W810" s="10">
        <f t="shared" si="78"/>
        <v>149923.48758382018</v>
      </c>
      <c r="X810" s="10">
        <f t="shared" si="78"/>
        <v>146618.25131139535</v>
      </c>
      <c r="Y810" s="10">
        <f t="shared" si="78"/>
        <v>143241.37698357255</v>
      </c>
    </row>
    <row r="811" spans="1:25" s="5" customFormat="1" x14ac:dyDescent="0.2">
      <c r="A811" s="2"/>
      <c r="B811" s="29">
        <f>'3) Input geactiveerde inflatie'!B798</f>
        <v>786</v>
      </c>
      <c r="C811" s="29">
        <f>'3) Input geactiveerde inflatie'!D798</f>
        <v>90642.511418565176</v>
      </c>
      <c r="D811" s="10">
        <f t="shared" si="77"/>
        <v>45321.255709282588</v>
      </c>
      <c r="E811" s="39">
        <f>'3) Input geactiveerde inflatie'!E798</f>
        <v>25.5</v>
      </c>
      <c r="F811" s="51">
        <f>'3) Input geactiveerde inflatie'!F798</f>
        <v>2047</v>
      </c>
      <c r="G811" s="2"/>
      <c r="H811" s="53"/>
      <c r="I811" s="10">
        <f>IF(AND($F811&gt;I$10,$E811&gt;0),$D811/$E811,IF(I$10=$F811,$D811-SUM($G811:G811),0))</f>
        <v>1777.3041454620623</v>
      </c>
      <c r="J811" s="10">
        <f>IF(AND($F811&gt;J$10,$E811&gt;0),$D811/$E811,IF(J$10=$F811,$D811-SUM($G811:I811),0))</f>
        <v>1777.3041454620623</v>
      </c>
      <c r="K811" s="10">
        <f>IF(AND($F811&gt;K$10,$E811&gt;0),$D811/$E811,IF(K$10=$F811,$D811-SUM($G811:J811),0))</f>
        <v>1777.3041454620623</v>
      </c>
      <c r="L811" s="10">
        <f>IF(AND($F811&gt;L$10,$E811&gt;0),$D811/$E811,IF(L$10=$F811,$D811-SUM($G811:K811),0))</f>
        <v>1777.3041454620623</v>
      </c>
      <c r="M811" s="10">
        <f>IF(AND($F811&gt;M$10,$E811&gt;0),$D811/$E811,IF(M$10=$F811,$D811-SUM($G811:L811),0))</f>
        <v>1777.3041454620623</v>
      </c>
      <c r="N811" s="2"/>
      <c r="O811" s="10">
        <f>I811*PRODUCT($O$17:O$17)</f>
        <v>1793.2998827712206</v>
      </c>
      <c r="P811" s="10">
        <f>J811*PRODUCT($O$17:P$17)</f>
        <v>1809.4395817161615</v>
      </c>
      <c r="Q811" s="10">
        <f>K811*PRODUCT($O$17:Q$17)</f>
        <v>1825.7245379516066</v>
      </c>
      <c r="R811" s="10">
        <f>L811*PRODUCT($O$17:R$17)</f>
        <v>1842.1560587931708</v>
      </c>
      <c r="S811" s="10">
        <f>M811*PRODUCT($O$17:S$17)</f>
        <v>1858.7354633223092</v>
      </c>
      <c r="T811" s="2"/>
      <c r="U811" s="10">
        <f t="shared" si="76"/>
        <v>43935.847127894907</v>
      </c>
      <c r="V811" s="10">
        <f t="shared" ref="V811:Y826" si="79">U811*P$17-P811</f>
        <v>42521.830170329791</v>
      </c>
      <c r="W811" s="10">
        <f t="shared" si="79"/>
        <v>41078.802103911148</v>
      </c>
      <c r="X811" s="10">
        <f t="shared" si="79"/>
        <v>39606.355264053171</v>
      </c>
      <c r="Y811" s="10">
        <f t="shared" si="79"/>
        <v>38104.076998107339</v>
      </c>
    </row>
    <row r="812" spans="1:25" s="5" customFormat="1" x14ac:dyDescent="0.2">
      <c r="A812" s="2"/>
      <c r="B812" s="29">
        <f>'3) Input geactiveerde inflatie'!B799</f>
        <v>787</v>
      </c>
      <c r="C812" s="29">
        <f>'3) Input geactiveerde inflatie'!D799</f>
        <v>2348.052888809505</v>
      </c>
      <c r="D812" s="10">
        <f t="shared" si="77"/>
        <v>1174.0264444047525</v>
      </c>
      <c r="E812" s="39">
        <f>'3) Input geactiveerde inflatie'!E799</f>
        <v>10.5</v>
      </c>
      <c r="F812" s="51">
        <f>'3) Input geactiveerde inflatie'!F799</f>
        <v>2032</v>
      </c>
      <c r="G812" s="2"/>
      <c r="H812" s="53"/>
      <c r="I812" s="10">
        <f>IF(AND($F812&gt;I$10,$E812&gt;0),$D812/$E812,IF(I$10=$F812,$D812-SUM($G812:G812),0))</f>
        <v>111.81204232426214</v>
      </c>
      <c r="J812" s="10">
        <f>IF(AND($F812&gt;J$10,$E812&gt;0),$D812/$E812,IF(J$10=$F812,$D812-SUM($G812:I812),0))</f>
        <v>111.81204232426214</v>
      </c>
      <c r="K812" s="10">
        <f>IF(AND($F812&gt;K$10,$E812&gt;0),$D812/$E812,IF(K$10=$F812,$D812-SUM($G812:J812),0))</f>
        <v>111.81204232426214</v>
      </c>
      <c r="L812" s="10">
        <f>IF(AND($F812&gt;L$10,$E812&gt;0),$D812/$E812,IF(L$10=$F812,$D812-SUM($G812:K812),0))</f>
        <v>111.81204232426214</v>
      </c>
      <c r="M812" s="10">
        <f>IF(AND($F812&gt;M$10,$E812&gt;0),$D812/$E812,IF(M$10=$F812,$D812-SUM($G812:L812),0))</f>
        <v>111.81204232426214</v>
      </c>
      <c r="N812" s="2"/>
      <c r="O812" s="10">
        <f>I812*PRODUCT($O$17:O$17)</f>
        <v>112.81835070518048</v>
      </c>
      <c r="P812" s="10">
        <f>J812*PRODUCT($O$17:P$17)</f>
        <v>113.8337158615271</v>
      </c>
      <c r="Q812" s="10">
        <f>K812*PRODUCT($O$17:Q$17)</f>
        <v>114.85821930428082</v>
      </c>
      <c r="R812" s="10">
        <f>L812*PRODUCT($O$17:R$17)</f>
        <v>115.89194327801933</v>
      </c>
      <c r="S812" s="10">
        <f>M812*PRODUCT($O$17:S$17)</f>
        <v>116.93497076752149</v>
      </c>
      <c r="T812" s="2"/>
      <c r="U812" s="10">
        <f t="shared" si="76"/>
        <v>1071.7743316992146</v>
      </c>
      <c r="V812" s="10">
        <f t="shared" si="79"/>
        <v>967.58658482298017</v>
      </c>
      <c r="W812" s="10">
        <f t="shared" si="79"/>
        <v>861.43664478210599</v>
      </c>
      <c r="X812" s="10">
        <f t="shared" si="79"/>
        <v>753.29763130712558</v>
      </c>
      <c r="Y812" s="10">
        <f t="shared" si="79"/>
        <v>643.14233922136816</v>
      </c>
    </row>
    <row r="813" spans="1:25" s="5" customFormat="1" x14ac:dyDescent="0.2">
      <c r="A813" s="2"/>
      <c r="B813" s="29">
        <f>'3) Input geactiveerde inflatie'!B800</f>
        <v>788</v>
      </c>
      <c r="C813" s="29">
        <f>'3) Input geactiveerde inflatie'!D800</f>
        <v>9.7987664603278962E-11</v>
      </c>
      <c r="D813" s="10">
        <f t="shared" si="77"/>
        <v>4.8993832301639481E-11</v>
      </c>
      <c r="E813" s="39">
        <f>'3) Input geactiveerde inflatie'!E800</f>
        <v>0</v>
      </c>
      <c r="F813" s="51">
        <f>'3) Input geactiveerde inflatie'!F800</f>
        <v>2017</v>
      </c>
      <c r="G813" s="2"/>
      <c r="H813" s="53"/>
      <c r="I813" s="10">
        <f>IF(AND($F813&gt;I$10,$E813&gt;0),$D813/$E813,IF(I$10=$F813,$D813-SUM($G813:G813),0))</f>
        <v>0</v>
      </c>
      <c r="J813" s="10">
        <f>IF(AND($F813&gt;J$10,$E813&gt;0),$D813/$E813,IF(J$10=$F813,$D813-SUM($G813:I813),0))</f>
        <v>0</v>
      </c>
      <c r="K813" s="10">
        <f>IF(AND($F813&gt;K$10,$E813&gt;0),$D813/$E813,IF(K$10=$F813,$D813-SUM($G813:J813),0))</f>
        <v>0</v>
      </c>
      <c r="L813" s="10">
        <f>IF(AND($F813&gt;L$10,$E813&gt;0),$D813/$E813,IF(L$10=$F813,$D813-SUM($G813:K813),0))</f>
        <v>0</v>
      </c>
      <c r="M813" s="10">
        <f>IF(AND($F813&gt;M$10,$E813&gt;0),$D813/$E813,IF(M$10=$F813,$D813-SUM($G813:L813),0))</f>
        <v>0</v>
      </c>
      <c r="N813" s="2"/>
      <c r="O813" s="10">
        <f>I813*PRODUCT($O$17:O$17)</f>
        <v>0</v>
      </c>
      <c r="P813" s="10">
        <f>J813*PRODUCT($O$17:P$17)</f>
        <v>0</v>
      </c>
      <c r="Q813" s="10">
        <f>K813*PRODUCT($O$17:Q$17)</f>
        <v>0</v>
      </c>
      <c r="R813" s="10">
        <f>L813*PRODUCT($O$17:R$17)</f>
        <v>0</v>
      </c>
      <c r="S813" s="10">
        <f>M813*PRODUCT($O$17:S$17)</f>
        <v>0</v>
      </c>
      <c r="T813" s="2"/>
      <c r="U813" s="10">
        <f t="shared" si="76"/>
        <v>4.943477679235423E-11</v>
      </c>
      <c r="V813" s="10">
        <f t="shared" si="79"/>
        <v>4.9879689783485412E-11</v>
      </c>
      <c r="W813" s="10">
        <f t="shared" si="79"/>
        <v>5.0328606991536779E-11</v>
      </c>
      <c r="X813" s="10">
        <f t="shared" si="79"/>
        <v>5.0781564454460605E-11</v>
      </c>
      <c r="Y813" s="10">
        <f t="shared" si="79"/>
        <v>5.1238598534550744E-11</v>
      </c>
    </row>
    <row r="814" spans="1:25" s="5" customFormat="1" x14ac:dyDescent="0.2">
      <c r="A814" s="2"/>
      <c r="B814" s="29">
        <f>'3) Input geactiveerde inflatie'!B801</f>
        <v>789</v>
      </c>
      <c r="C814" s="29">
        <f>'3) Input geactiveerde inflatie'!D801</f>
        <v>8.3655561492854819E-12</v>
      </c>
      <c r="D814" s="10">
        <f t="shared" si="77"/>
        <v>4.182778074642741E-12</v>
      </c>
      <c r="E814" s="39">
        <f>'3) Input geactiveerde inflatie'!E801</f>
        <v>0</v>
      </c>
      <c r="F814" s="51">
        <f>'3) Input geactiveerde inflatie'!F801</f>
        <v>2012</v>
      </c>
      <c r="G814" s="2"/>
      <c r="H814" s="53"/>
      <c r="I814" s="10">
        <f>IF(AND($F814&gt;I$10,$E814&gt;0),$D814/$E814,IF(I$10=$F814,$D814-SUM($G814:G814),0))</f>
        <v>0</v>
      </c>
      <c r="J814" s="10">
        <f>IF(AND($F814&gt;J$10,$E814&gt;0),$D814/$E814,IF(J$10=$F814,$D814-SUM($G814:I814),0))</f>
        <v>0</v>
      </c>
      <c r="K814" s="10">
        <f>IF(AND($F814&gt;K$10,$E814&gt;0),$D814/$E814,IF(K$10=$F814,$D814-SUM($G814:J814),0))</f>
        <v>0</v>
      </c>
      <c r="L814" s="10">
        <f>IF(AND($F814&gt;L$10,$E814&gt;0),$D814/$E814,IF(L$10=$F814,$D814-SUM($G814:K814),0))</f>
        <v>0</v>
      </c>
      <c r="M814" s="10">
        <f>IF(AND($F814&gt;M$10,$E814&gt;0),$D814/$E814,IF(M$10=$F814,$D814-SUM($G814:L814),0))</f>
        <v>0</v>
      </c>
      <c r="N814" s="2"/>
      <c r="O814" s="10">
        <f>I814*PRODUCT($O$17:O$17)</f>
        <v>0</v>
      </c>
      <c r="P814" s="10">
        <f>J814*PRODUCT($O$17:P$17)</f>
        <v>0</v>
      </c>
      <c r="Q814" s="10">
        <f>K814*PRODUCT($O$17:Q$17)</f>
        <v>0</v>
      </c>
      <c r="R814" s="10">
        <f>L814*PRODUCT($O$17:R$17)</f>
        <v>0</v>
      </c>
      <c r="S814" s="10">
        <f>M814*PRODUCT($O$17:S$17)</f>
        <v>0</v>
      </c>
      <c r="T814" s="2"/>
      <c r="U814" s="10">
        <f t="shared" si="76"/>
        <v>4.2204230773145253E-12</v>
      </c>
      <c r="V814" s="10">
        <f t="shared" si="79"/>
        <v>4.2584068850103552E-12</v>
      </c>
      <c r="W814" s="10">
        <f t="shared" si="79"/>
        <v>4.2967325469754479E-12</v>
      </c>
      <c r="X814" s="10">
        <f t="shared" si="79"/>
        <v>4.3354031398982261E-12</v>
      </c>
      <c r="Y814" s="10">
        <f t="shared" si="79"/>
        <v>4.37442176815731E-12</v>
      </c>
    </row>
    <row r="815" spans="1:25" s="5" customFormat="1" x14ac:dyDescent="0.2">
      <c r="A815" s="2"/>
      <c r="B815" s="29">
        <f>'3) Input geactiveerde inflatie'!B802</f>
        <v>790</v>
      </c>
      <c r="C815" s="29">
        <f>'3) Input geactiveerde inflatie'!D802</f>
        <v>341258.10624647513</v>
      </c>
      <c r="D815" s="10">
        <f t="shared" si="77"/>
        <v>170629.05312323757</v>
      </c>
      <c r="E815" s="39">
        <f>'3) Input geactiveerde inflatie'!E802</f>
        <v>36.5</v>
      </c>
      <c r="F815" s="51">
        <f>'3) Input geactiveerde inflatie'!F802</f>
        <v>2058</v>
      </c>
      <c r="G815" s="2"/>
      <c r="H815" s="53"/>
      <c r="I815" s="10">
        <f>IF(AND($F815&gt;I$10,$E815&gt;0),$D815/$E815,IF(I$10=$F815,$D815-SUM($G815:G815),0))</f>
        <v>4674.7685787188375</v>
      </c>
      <c r="J815" s="10">
        <f>IF(AND($F815&gt;J$10,$E815&gt;0),$D815/$E815,IF(J$10=$F815,$D815-SUM($G815:I815),0))</f>
        <v>4674.7685787188375</v>
      </c>
      <c r="K815" s="10">
        <f>IF(AND($F815&gt;K$10,$E815&gt;0),$D815/$E815,IF(K$10=$F815,$D815-SUM($G815:J815),0))</f>
        <v>4674.7685787188375</v>
      </c>
      <c r="L815" s="10">
        <f>IF(AND($F815&gt;L$10,$E815&gt;0),$D815/$E815,IF(L$10=$F815,$D815-SUM($G815:K815),0))</f>
        <v>4674.7685787188375</v>
      </c>
      <c r="M815" s="10">
        <f>IF(AND($F815&gt;M$10,$E815&gt;0),$D815/$E815,IF(M$10=$F815,$D815-SUM($G815:L815),0))</f>
        <v>4674.7685787188375</v>
      </c>
      <c r="N815" s="2"/>
      <c r="O815" s="10">
        <f>I815*PRODUCT($O$17:O$17)</f>
        <v>4716.8414959273068</v>
      </c>
      <c r="P815" s="10">
        <f>J815*PRODUCT($O$17:P$17)</f>
        <v>4759.2930693906519</v>
      </c>
      <c r="Q815" s="10">
        <f>K815*PRODUCT($O$17:Q$17)</f>
        <v>4802.1267070151671</v>
      </c>
      <c r="R815" s="10">
        <f>L815*PRODUCT($O$17:R$17)</f>
        <v>4845.345847378303</v>
      </c>
      <c r="S815" s="10">
        <f>M815*PRODUCT($O$17:S$17)</f>
        <v>4888.9539600047074</v>
      </c>
      <c r="T815" s="2"/>
      <c r="U815" s="10">
        <f t="shared" si="76"/>
        <v>167447.87310541939</v>
      </c>
      <c r="V815" s="10">
        <f t="shared" si="79"/>
        <v>164195.61089397751</v>
      </c>
      <c r="W815" s="10">
        <f t="shared" si="79"/>
        <v>160871.2446850081</v>
      </c>
      <c r="X815" s="10">
        <f t="shared" si="79"/>
        <v>157473.74003979485</v>
      </c>
      <c r="Y815" s="10">
        <f t="shared" si="79"/>
        <v>154002.0497401483</v>
      </c>
    </row>
    <row r="816" spans="1:25" s="5" customFormat="1" x14ac:dyDescent="0.2">
      <c r="A816" s="2"/>
      <c r="B816" s="29">
        <f>'3) Input geactiveerde inflatie'!B803</f>
        <v>791</v>
      </c>
      <c r="C816" s="29">
        <f>'3) Input geactiveerde inflatie'!D803</f>
        <v>130554.41194089106</v>
      </c>
      <c r="D816" s="10">
        <f t="shared" si="77"/>
        <v>65277.205970445531</v>
      </c>
      <c r="E816" s="39">
        <f>'3) Input geactiveerde inflatie'!E803</f>
        <v>26.5</v>
      </c>
      <c r="F816" s="51">
        <f>'3) Input geactiveerde inflatie'!F803</f>
        <v>2048</v>
      </c>
      <c r="G816" s="2"/>
      <c r="H816" s="53"/>
      <c r="I816" s="10">
        <f>IF(AND($F816&gt;I$10,$E816&gt;0),$D816/$E816,IF(I$10=$F816,$D816-SUM($G816:G816),0))</f>
        <v>2463.290791337567</v>
      </c>
      <c r="J816" s="10">
        <f>IF(AND($F816&gt;J$10,$E816&gt;0),$D816/$E816,IF(J$10=$F816,$D816-SUM($G816:I816),0))</f>
        <v>2463.290791337567</v>
      </c>
      <c r="K816" s="10">
        <f>IF(AND($F816&gt;K$10,$E816&gt;0),$D816/$E816,IF(K$10=$F816,$D816-SUM($G816:J816),0))</f>
        <v>2463.290791337567</v>
      </c>
      <c r="L816" s="10">
        <f>IF(AND($F816&gt;L$10,$E816&gt;0),$D816/$E816,IF(L$10=$F816,$D816-SUM($G816:K816),0))</f>
        <v>2463.290791337567</v>
      </c>
      <c r="M816" s="10">
        <f>IF(AND($F816&gt;M$10,$E816&gt;0),$D816/$E816,IF(M$10=$F816,$D816-SUM($G816:L816),0))</f>
        <v>2463.290791337567</v>
      </c>
      <c r="N816" s="2"/>
      <c r="O816" s="10">
        <f>I816*PRODUCT($O$17:O$17)</f>
        <v>2485.4604084596049</v>
      </c>
      <c r="P816" s="10">
        <f>J816*PRODUCT($O$17:P$17)</f>
        <v>2507.8295521357409</v>
      </c>
      <c r="Q816" s="10">
        <f>K816*PRODUCT($O$17:Q$17)</f>
        <v>2530.4000181049623</v>
      </c>
      <c r="R816" s="10">
        <f>L816*PRODUCT($O$17:R$17)</f>
        <v>2553.1736182679065</v>
      </c>
      <c r="S816" s="10">
        <f>M816*PRODUCT($O$17:S$17)</f>
        <v>2576.1521808323178</v>
      </c>
      <c r="T816" s="2"/>
      <c r="U816" s="10">
        <f t="shared" si="76"/>
        <v>63379.240415719934</v>
      </c>
      <c r="V816" s="10">
        <f t="shared" si="79"/>
        <v>61441.824027325667</v>
      </c>
      <c r="W816" s="10">
        <f t="shared" si="79"/>
        <v>59464.400425466629</v>
      </c>
      <c r="X816" s="10">
        <f t="shared" si="79"/>
        <v>57446.406411027914</v>
      </c>
      <c r="Y816" s="10">
        <f t="shared" si="79"/>
        <v>55387.271887894844</v>
      </c>
    </row>
    <row r="817" spans="1:25" s="5" customFormat="1" x14ac:dyDescent="0.2">
      <c r="A817" s="2"/>
      <c r="B817" s="29">
        <f>'3) Input geactiveerde inflatie'!B804</f>
        <v>792</v>
      </c>
      <c r="C817" s="29">
        <f>'3) Input geactiveerde inflatie'!D804</f>
        <v>21192.611313707923</v>
      </c>
      <c r="D817" s="10">
        <f t="shared" si="77"/>
        <v>10596.305656853961</v>
      </c>
      <c r="E817" s="39">
        <f>'3) Input geactiveerde inflatie'!E804</f>
        <v>16.5</v>
      </c>
      <c r="F817" s="51">
        <f>'3) Input geactiveerde inflatie'!F804</f>
        <v>2038</v>
      </c>
      <c r="G817" s="2"/>
      <c r="H817" s="53"/>
      <c r="I817" s="10">
        <f>IF(AND($F817&gt;I$10,$E817&gt;0),$D817/$E817,IF(I$10=$F817,$D817-SUM($G817:G817),0))</f>
        <v>642.200342839634</v>
      </c>
      <c r="J817" s="10">
        <f>IF(AND($F817&gt;J$10,$E817&gt;0),$D817/$E817,IF(J$10=$F817,$D817-SUM($G817:I817),0))</f>
        <v>642.200342839634</v>
      </c>
      <c r="K817" s="10">
        <f>IF(AND($F817&gt;K$10,$E817&gt;0),$D817/$E817,IF(K$10=$F817,$D817-SUM($G817:J817),0))</f>
        <v>642.200342839634</v>
      </c>
      <c r="L817" s="10">
        <f>IF(AND($F817&gt;L$10,$E817&gt;0),$D817/$E817,IF(L$10=$F817,$D817-SUM($G817:K817),0))</f>
        <v>642.200342839634</v>
      </c>
      <c r="M817" s="10">
        <f>IF(AND($F817&gt;M$10,$E817&gt;0),$D817/$E817,IF(M$10=$F817,$D817-SUM($G817:L817),0))</f>
        <v>642.200342839634</v>
      </c>
      <c r="N817" s="2"/>
      <c r="O817" s="10">
        <f>I817*PRODUCT($O$17:O$17)</f>
        <v>647.98014592519064</v>
      </c>
      <c r="P817" s="10">
        <f>J817*PRODUCT($O$17:P$17)</f>
        <v>653.81196723851724</v>
      </c>
      <c r="Q817" s="10">
        <f>K817*PRODUCT($O$17:Q$17)</f>
        <v>659.69627494366387</v>
      </c>
      <c r="R817" s="10">
        <f>L817*PRODUCT($O$17:R$17)</f>
        <v>665.63354141815671</v>
      </c>
      <c r="S817" s="10">
        <f>M817*PRODUCT($O$17:S$17)</f>
        <v>671.62424329092005</v>
      </c>
      <c r="T817" s="2"/>
      <c r="U817" s="10">
        <f t="shared" si="76"/>
        <v>10043.692261840455</v>
      </c>
      <c r="V817" s="10">
        <f t="shared" si="79"/>
        <v>9480.2735249585021</v>
      </c>
      <c r="W817" s="10">
        <f t="shared" si="79"/>
        <v>8905.8997117394629</v>
      </c>
      <c r="X817" s="10">
        <f t="shared" si="79"/>
        <v>8320.4192677269602</v>
      </c>
      <c r="Y817" s="10">
        <f t="shared" si="79"/>
        <v>7723.6787978455814</v>
      </c>
    </row>
    <row r="818" spans="1:25" s="5" customFormat="1" x14ac:dyDescent="0.2">
      <c r="A818" s="2"/>
      <c r="B818" s="29">
        <f>'3) Input geactiveerde inflatie'!B805</f>
        <v>793</v>
      </c>
      <c r="C818" s="29">
        <f>'3) Input geactiveerde inflatie'!D805</f>
        <v>1.0959105726215051E-11</v>
      </c>
      <c r="D818" s="10">
        <f t="shared" si="77"/>
        <v>5.4795528631075254E-12</v>
      </c>
      <c r="E818" s="39">
        <f>'3) Input geactiveerde inflatie'!E805</f>
        <v>0</v>
      </c>
      <c r="F818" s="51">
        <f>'3) Input geactiveerde inflatie'!F805</f>
        <v>2018</v>
      </c>
      <c r="G818" s="2"/>
      <c r="H818" s="53"/>
      <c r="I818" s="10">
        <f>IF(AND($F818&gt;I$10,$E818&gt;0),$D818/$E818,IF(I$10=$F818,$D818-SUM($G818:G818),0))</f>
        <v>0</v>
      </c>
      <c r="J818" s="10">
        <f>IF(AND($F818&gt;J$10,$E818&gt;0),$D818/$E818,IF(J$10=$F818,$D818-SUM($G818:I818),0))</f>
        <v>0</v>
      </c>
      <c r="K818" s="10">
        <f>IF(AND($F818&gt;K$10,$E818&gt;0),$D818/$E818,IF(K$10=$F818,$D818-SUM($G818:J818),0))</f>
        <v>0</v>
      </c>
      <c r="L818" s="10">
        <f>IF(AND($F818&gt;L$10,$E818&gt;0),$D818/$E818,IF(L$10=$F818,$D818-SUM($G818:K818),0))</f>
        <v>0</v>
      </c>
      <c r="M818" s="10">
        <f>IF(AND($F818&gt;M$10,$E818&gt;0),$D818/$E818,IF(M$10=$F818,$D818-SUM($G818:L818),0))</f>
        <v>0</v>
      </c>
      <c r="N818" s="2"/>
      <c r="O818" s="10">
        <f>I818*PRODUCT($O$17:O$17)</f>
        <v>0</v>
      </c>
      <c r="P818" s="10">
        <f>J818*PRODUCT($O$17:P$17)</f>
        <v>0</v>
      </c>
      <c r="Q818" s="10">
        <f>K818*PRODUCT($O$17:Q$17)</f>
        <v>0</v>
      </c>
      <c r="R818" s="10">
        <f>L818*PRODUCT($O$17:R$17)</f>
        <v>0</v>
      </c>
      <c r="S818" s="10">
        <f>M818*PRODUCT($O$17:S$17)</f>
        <v>0</v>
      </c>
      <c r="T818" s="2"/>
      <c r="U818" s="10">
        <f t="shared" si="76"/>
        <v>5.5288688388754925E-12</v>
      </c>
      <c r="V818" s="10">
        <f t="shared" si="79"/>
        <v>5.578628658425371E-12</v>
      </c>
      <c r="W818" s="10">
        <f t="shared" si="79"/>
        <v>5.6288363163511986E-12</v>
      </c>
      <c r="X818" s="10">
        <f t="shared" si="79"/>
        <v>5.6794958431983586E-12</v>
      </c>
      <c r="Y818" s="10">
        <f t="shared" si="79"/>
        <v>5.7306113057871429E-12</v>
      </c>
    </row>
    <row r="819" spans="1:25" s="5" customFormat="1" x14ac:dyDescent="0.2">
      <c r="A819" s="2"/>
      <c r="B819" s="29">
        <f>'3) Input geactiveerde inflatie'!B806</f>
        <v>794</v>
      </c>
      <c r="C819" s="29">
        <f>'3) Input geactiveerde inflatie'!D806</f>
        <v>-2.3630906097635013E-11</v>
      </c>
      <c r="D819" s="10">
        <f t="shared" si="77"/>
        <v>-1.1815453048817506E-11</v>
      </c>
      <c r="E819" s="39">
        <f>'3) Input geactiveerde inflatie'!E806</f>
        <v>0</v>
      </c>
      <c r="F819" s="51">
        <f>'3) Input geactiveerde inflatie'!F806</f>
        <v>2013</v>
      </c>
      <c r="G819" s="2"/>
      <c r="H819" s="53"/>
      <c r="I819" s="10">
        <f>IF(AND($F819&gt;I$10,$E819&gt;0),$D819/$E819,IF(I$10=$F819,$D819-SUM($G819:G819),0))</f>
        <v>0</v>
      </c>
      <c r="J819" s="10">
        <f>IF(AND($F819&gt;J$10,$E819&gt;0),$D819/$E819,IF(J$10=$F819,$D819-SUM($G819:I819),0))</f>
        <v>0</v>
      </c>
      <c r="K819" s="10">
        <f>IF(AND($F819&gt;K$10,$E819&gt;0),$D819/$E819,IF(K$10=$F819,$D819-SUM($G819:J819),0))</f>
        <v>0</v>
      </c>
      <c r="L819" s="10">
        <f>IF(AND($F819&gt;L$10,$E819&gt;0),$D819/$E819,IF(L$10=$F819,$D819-SUM($G819:K819),0))</f>
        <v>0</v>
      </c>
      <c r="M819" s="10">
        <f>IF(AND($F819&gt;M$10,$E819&gt;0),$D819/$E819,IF(M$10=$F819,$D819-SUM($G819:L819),0))</f>
        <v>0</v>
      </c>
      <c r="N819" s="2"/>
      <c r="O819" s="10">
        <f>I819*PRODUCT($O$17:O$17)</f>
        <v>0</v>
      </c>
      <c r="P819" s="10">
        <f>J819*PRODUCT($O$17:P$17)</f>
        <v>0</v>
      </c>
      <c r="Q819" s="10">
        <f>K819*PRODUCT($O$17:Q$17)</f>
        <v>0</v>
      </c>
      <c r="R819" s="10">
        <f>L819*PRODUCT($O$17:R$17)</f>
        <v>0</v>
      </c>
      <c r="S819" s="10">
        <f>M819*PRODUCT($O$17:S$17)</f>
        <v>0</v>
      </c>
      <c r="T819" s="2"/>
      <c r="U819" s="10">
        <f t="shared" si="76"/>
        <v>-1.1921792126256863E-11</v>
      </c>
      <c r="V819" s="10">
        <f t="shared" si="79"/>
        <v>-1.2029088255393174E-11</v>
      </c>
      <c r="W819" s="10">
        <f t="shared" si="79"/>
        <v>-1.2137350049691712E-11</v>
      </c>
      <c r="X819" s="10">
        <f t="shared" si="79"/>
        <v>-1.2246586200138936E-11</v>
      </c>
      <c r="Y819" s="10">
        <f t="shared" si="79"/>
        <v>-1.2356805475940184E-11</v>
      </c>
    </row>
    <row r="820" spans="1:25" s="5" customFormat="1" x14ac:dyDescent="0.2">
      <c r="A820" s="2"/>
      <c r="B820" s="29">
        <f>'3) Input geactiveerde inflatie'!B807</f>
        <v>795</v>
      </c>
      <c r="C820" s="29">
        <f>'3) Input geactiveerde inflatie'!D807</f>
        <v>209984.20116309274</v>
      </c>
      <c r="D820" s="10">
        <f t="shared" si="77"/>
        <v>104992.10058154637</v>
      </c>
      <c r="E820" s="39">
        <f>'3) Input geactiveerde inflatie'!E807</f>
        <v>37.5</v>
      </c>
      <c r="F820" s="51">
        <f>'3) Input geactiveerde inflatie'!F807</f>
        <v>2059</v>
      </c>
      <c r="G820" s="2"/>
      <c r="H820" s="53"/>
      <c r="I820" s="10">
        <f>IF(AND($F820&gt;I$10,$E820&gt;0),$D820/$E820,IF(I$10=$F820,$D820-SUM($G820:G820),0))</f>
        <v>2799.7893488412365</v>
      </c>
      <c r="J820" s="10">
        <f>IF(AND($F820&gt;J$10,$E820&gt;0),$D820/$E820,IF(J$10=$F820,$D820-SUM($G820:I820),0))</f>
        <v>2799.7893488412365</v>
      </c>
      <c r="K820" s="10">
        <f>IF(AND($F820&gt;K$10,$E820&gt;0),$D820/$E820,IF(K$10=$F820,$D820-SUM($G820:J820),0))</f>
        <v>2799.7893488412365</v>
      </c>
      <c r="L820" s="10">
        <f>IF(AND($F820&gt;L$10,$E820&gt;0),$D820/$E820,IF(L$10=$F820,$D820-SUM($G820:K820),0))</f>
        <v>2799.7893488412365</v>
      </c>
      <c r="M820" s="10">
        <f>IF(AND($F820&gt;M$10,$E820&gt;0),$D820/$E820,IF(M$10=$F820,$D820-SUM($G820:L820),0))</f>
        <v>2799.7893488412365</v>
      </c>
      <c r="N820" s="2"/>
      <c r="O820" s="10">
        <f>I820*PRODUCT($O$17:O$17)</f>
        <v>2824.9874529808071</v>
      </c>
      <c r="P820" s="10">
        <f>J820*PRODUCT($O$17:P$17)</f>
        <v>2850.4123400576341</v>
      </c>
      <c r="Q820" s="10">
        <f>K820*PRODUCT($O$17:Q$17)</f>
        <v>2876.0660511181522</v>
      </c>
      <c r="R820" s="10">
        <f>L820*PRODUCT($O$17:R$17)</f>
        <v>2901.9506455782152</v>
      </c>
      <c r="S820" s="10">
        <f>M820*PRODUCT($O$17:S$17)</f>
        <v>2928.0682013884193</v>
      </c>
      <c r="T820" s="2"/>
      <c r="U820" s="10">
        <f t="shared" si="76"/>
        <v>103112.04203379947</v>
      </c>
      <c r="V820" s="10">
        <f t="shared" si="79"/>
        <v>101189.63807204603</v>
      </c>
      <c r="W820" s="10">
        <f t="shared" si="79"/>
        <v>99224.27876357628</v>
      </c>
      <c r="X820" s="10">
        <f t="shared" si="79"/>
        <v>97215.346626870247</v>
      </c>
      <c r="Y820" s="10">
        <f t="shared" si="79"/>
        <v>95162.216545123651</v>
      </c>
    </row>
    <row r="821" spans="1:25" s="5" customFormat="1" x14ac:dyDescent="0.2">
      <c r="A821" s="2"/>
      <c r="B821" s="29">
        <f>'3) Input geactiveerde inflatie'!B808</f>
        <v>796</v>
      </c>
      <c r="C821" s="29">
        <f>'3) Input geactiveerde inflatie'!D808</f>
        <v>84486.789617583912</v>
      </c>
      <c r="D821" s="10">
        <f t="shared" si="77"/>
        <v>42243.394808791956</v>
      </c>
      <c r="E821" s="39">
        <f>'3) Input geactiveerde inflatie'!E808</f>
        <v>27.5</v>
      </c>
      <c r="F821" s="51">
        <f>'3) Input geactiveerde inflatie'!F808</f>
        <v>2049</v>
      </c>
      <c r="G821" s="2"/>
      <c r="H821" s="53"/>
      <c r="I821" s="10">
        <f>IF(AND($F821&gt;I$10,$E821&gt;0),$D821/$E821,IF(I$10=$F821,$D821-SUM($G821:G821),0))</f>
        <v>1536.1234475924348</v>
      </c>
      <c r="J821" s="10">
        <f>IF(AND($F821&gt;J$10,$E821&gt;0),$D821/$E821,IF(J$10=$F821,$D821-SUM($G821:I821),0))</f>
        <v>1536.1234475924348</v>
      </c>
      <c r="K821" s="10">
        <f>IF(AND($F821&gt;K$10,$E821&gt;0),$D821/$E821,IF(K$10=$F821,$D821-SUM($G821:J821),0))</f>
        <v>1536.1234475924348</v>
      </c>
      <c r="L821" s="10">
        <f>IF(AND($F821&gt;L$10,$E821&gt;0),$D821/$E821,IF(L$10=$F821,$D821-SUM($G821:K821),0))</f>
        <v>1536.1234475924348</v>
      </c>
      <c r="M821" s="10">
        <f>IF(AND($F821&gt;M$10,$E821&gt;0),$D821/$E821,IF(M$10=$F821,$D821-SUM($G821:L821),0))</f>
        <v>1536.1234475924348</v>
      </c>
      <c r="N821" s="2"/>
      <c r="O821" s="10">
        <f>I821*PRODUCT($O$17:O$17)</f>
        <v>1549.9485586207666</v>
      </c>
      <c r="P821" s="10">
        <f>J821*PRODUCT($O$17:P$17)</f>
        <v>1563.8980956483533</v>
      </c>
      <c r="Q821" s="10">
        <f>K821*PRODUCT($O$17:Q$17)</f>
        <v>1577.9731785091881</v>
      </c>
      <c r="R821" s="10">
        <f>L821*PRODUCT($O$17:R$17)</f>
        <v>1592.1749371157707</v>
      </c>
      <c r="S821" s="10">
        <f>M821*PRODUCT($O$17:S$17)</f>
        <v>1606.5045115498124</v>
      </c>
      <c r="T821" s="2"/>
      <c r="U821" s="10">
        <f t="shared" si="76"/>
        <v>41073.63680345031</v>
      </c>
      <c r="V821" s="10">
        <f t="shared" si="79"/>
        <v>39879.401439033012</v>
      </c>
      <c r="W821" s="10">
        <f t="shared" si="79"/>
        <v>38660.342873475121</v>
      </c>
      <c r="X821" s="10">
        <f t="shared" si="79"/>
        <v>37416.111022220619</v>
      </c>
      <c r="Y821" s="10">
        <f t="shared" si="79"/>
        <v>36146.351509870787</v>
      </c>
    </row>
    <row r="822" spans="1:25" s="5" customFormat="1" x14ac:dyDescent="0.2">
      <c r="A822" s="2"/>
      <c r="B822" s="29">
        <f>'3) Input geactiveerde inflatie'!B809</f>
        <v>797</v>
      </c>
      <c r="C822" s="29">
        <f>'3) Input geactiveerde inflatie'!D809</f>
        <v>14447.623325009816</v>
      </c>
      <c r="D822" s="10">
        <f t="shared" si="77"/>
        <v>7223.8116625049079</v>
      </c>
      <c r="E822" s="39">
        <f>'3) Input geactiveerde inflatie'!E809</f>
        <v>17.5</v>
      </c>
      <c r="F822" s="51">
        <f>'3) Input geactiveerde inflatie'!F809</f>
        <v>2039</v>
      </c>
      <c r="G822" s="2"/>
      <c r="H822" s="53"/>
      <c r="I822" s="10">
        <f>IF(AND($F822&gt;I$10,$E822&gt;0),$D822/$E822,IF(I$10=$F822,$D822-SUM($G822:G822),0))</f>
        <v>412.7892378574233</v>
      </c>
      <c r="J822" s="10">
        <f>IF(AND($F822&gt;J$10,$E822&gt;0),$D822/$E822,IF(J$10=$F822,$D822-SUM($G822:I822),0))</f>
        <v>412.7892378574233</v>
      </c>
      <c r="K822" s="10">
        <f>IF(AND($F822&gt;K$10,$E822&gt;0),$D822/$E822,IF(K$10=$F822,$D822-SUM($G822:J822),0))</f>
        <v>412.7892378574233</v>
      </c>
      <c r="L822" s="10">
        <f>IF(AND($F822&gt;L$10,$E822&gt;0),$D822/$E822,IF(L$10=$F822,$D822-SUM($G822:K822),0))</f>
        <v>412.7892378574233</v>
      </c>
      <c r="M822" s="10">
        <f>IF(AND($F822&gt;M$10,$E822&gt;0),$D822/$E822,IF(M$10=$F822,$D822-SUM($G822:L822),0))</f>
        <v>412.7892378574233</v>
      </c>
      <c r="N822" s="2"/>
      <c r="O822" s="10">
        <f>I822*PRODUCT($O$17:O$17)</f>
        <v>416.50434099814009</v>
      </c>
      <c r="P822" s="10">
        <f>J822*PRODUCT($O$17:P$17)</f>
        <v>420.25288006712327</v>
      </c>
      <c r="Q822" s="10">
        <f>K822*PRODUCT($O$17:Q$17)</f>
        <v>424.03515598772731</v>
      </c>
      <c r="R822" s="10">
        <f>L822*PRODUCT($O$17:R$17)</f>
        <v>427.85147239161682</v>
      </c>
      <c r="S822" s="10">
        <f>M822*PRODUCT($O$17:S$17)</f>
        <v>431.70213564314133</v>
      </c>
      <c r="T822" s="2"/>
      <c r="U822" s="10">
        <f t="shared" si="76"/>
        <v>6872.321626469311</v>
      </c>
      <c r="V822" s="10">
        <f t="shared" si="79"/>
        <v>6513.9196410404111</v>
      </c>
      <c r="W822" s="10">
        <f t="shared" si="79"/>
        <v>6148.509761822047</v>
      </c>
      <c r="X822" s="10">
        <f t="shared" si="79"/>
        <v>5775.9948772868283</v>
      </c>
      <c r="Y822" s="10">
        <f t="shared" si="79"/>
        <v>5396.2766955392681</v>
      </c>
    </row>
    <row r="823" spans="1:25" s="5" customFormat="1" x14ac:dyDescent="0.2">
      <c r="A823" s="2"/>
      <c r="B823" s="29">
        <f>'3) Input geactiveerde inflatie'!B810</f>
        <v>798</v>
      </c>
      <c r="C823" s="29">
        <f>'3) Input geactiveerde inflatie'!D810</f>
        <v>73.283496260347022</v>
      </c>
      <c r="D823" s="10">
        <f t="shared" si="77"/>
        <v>36.641748130173511</v>
      </c>
      <c r="E823" s="39">
        <f>'3) Input geactiveerde inflatie'!E810</f>
        <v>12.5</v>
      </c>
      <c r="F823" s="51">
        <f>'3) Input geactiveerde inflatie'!F810</f>
        <v>2034</v>
      </c>
      <c r="G823" s="2"/>
      <c r="H823" s="53"/>
      <c r="I823" s="10">
        <f>IF(AND($F823&gt;I$10,$E823&gt;0),$D823/$E823,IF(I$10=$F823,$D823-SUM($G823:G823),0))</f>
        <v>2.931339850413881</v>
      </c>
      <c r="J823" s="10">
        <f>IF(AND($F823&gt;J$10,$E823&gt;0),$D823/$E823,IF(J$10=$F823,$D823-SUM($G823:I823),0))</f>
        <v>2.931339850413881</v>
      </c>
      <c r="K823" s="10">
        <f>IF(AND($F823&gt;K$10,$E823&gt;0),$D823/$E823,IF(K$10=$F823,$D823-SUM($G823:J823),0))</f>
        <v>2.931339850413881</v>
      </c>
      <c r="L823" s="10">
        <f>IF(AND($F823&gt;L$10,$E823&gt;0),$D823/$E823,IF(L$10=$F823,$D823-SUM($G823:K823),0))</f>
        <v>2.931339850413881</v>
      </c>
      <c r="M823" s="10">
        <f>IF(AND($F823&gt;M$10,$E823&gt;0),$D823/$E823,IF(M$10=$F823,$D823-SUM($G823:L823),0))</f>
        <v>2.931339850413881</v>
      </c>
      <c r="N823" s="2"/>
      <c r="O823" s="10">
        <f>I823*PRODUCT($O$17:O$17)</f>
        <v>2.9577219090676055</v>
      </c>
      <c r="P823" s="10">
        <f>J823*PRODUCT($O$17:P$17)</f>
        <v>2.984341406249214</v>
      </c>
      <c r="Q823" s="10">
        <f>K823*PRODUCT($O$17:Q$17)</f>
        <v>3.0112004789054563</v>
      </c>
      <c r="R823" s="10">
        <f>L823*PRODUCT($O$17:R$17)</f>
        <v>3.0383012832156049</v>
      </c>
      <c r="S823" s="10">
        <f>M823*PRODUCT($O$17:S$17)</f>
        <v>3.0656459947645449</v>
      </c>
      <c r="T823" s="2"/>
      <c r="U823" s="10">
        <f t="shared" si="76"/>
        <v>34.013801954277461</v>
      </c>
      <c r="V823" s="10">
        <f t="shared" si="79"/>
        <v>31.335584765616744</v>
      </c>
      <c r="W823" s="10">
        <f t="shared" si="79"/>
        <v>28.606404549601834</v>
      </c>
      <c r="X823" s="10">
        <f t="shared" si="79"/>
        <v>25.82556090733264</v>
      </c>
      <c r="Y823" s="10">
        <f t="shared" si="79"/>
        <v>22.992344960734087</v>
      </c>
    </row>
    <row r="824" spans="1:25" s="5" customFormat="1" x14ac:dyDescent="0.2">
      <c r="A824" s="2"/>
      <c r="B824" s="29">
        <f>'3) Input geactiveerde inflatie'!B811</f>
        <v>799</v>
      </c>
      <c r="C824" s="29">
        <f>'3) Input geactiveerde inflatie'!D811</f>
        <v>-2.9295893909875305E-11</v>
      </c>
      <c r="D824" s="10">
        <f t="shared" si="77"/>
        <v>-1.4647946954937653E-11</v>
      </c>
      <c r="E824" s="39">
        <f>'3) Input geactiveerde inflatie'!E811</f>
        <v>0</v>
      </c>
      <c r="F824" s="51">
        <f>'3) Input geactiveerde inflatie'!F811</f>
        <v>2019</v>
      </c>
      <c r="G824" s="2"/>
      <c r="H824" s="53"/>
      <c r="I824" s="10">
        <f>IF(AND($F824&gt;I$10,$E824&gt;0),$D824/$E824,IF(I$10=$F824,$D824-SUM($G824:G824),0))</f>
        <v>0</v>
      </c>
      <c r="J824" s="10">
        <f>IF(AND($F824&gt;J$10,$E824&gt;0),$D824/$E824,IF(J$10=$F824,$D824-SUM($G824:I824),0))</f>
        <v>0</v>
      </c>
      <c r="K824" s="10">
        <f>IF(AND($F824&gt;K$10,$E824&gt;0),$D824/$E824,IF(K$10=$F824,$D824-SUM($G824:J824),0))</f>
        <v>0</v>
      </c>
      <c r="L824" s="10">
        <f>IF(AND($F824&gt;L$10,$E824&gt;0),$D824/$E824,IF(L$10=$F824,$D824-SUM($G824:K824),0))</f>
        <v>0</v>
      </c>
      <c r="M824" s="10">
        <f>IF(AND($F824&gt;M$10,$E824&gt;0),$D824/$E824,IF(M$10=$F824,$D824-SUM($G824:L824),0))</f>
        <v>0</v>
      </c>
      <c r="N824" s="2"/>
      <c r="O824" s="10">
        <f>I824*PRODUCT($O$17:O$17)</f>
        <v>0</v>
      </c>
      <c r="P824" s="10">
        <f>J824*PRODUCT($O$17:P$17)</f>
        <v>0</v>
      </c>
      <c r="Q824" s="10">
        <f>K824*PRODUCT($O$17:Q$17)</f>
        <v>0</v>
      </c>
      <c r="R824" s="10">
        <f>L824*PRODUCT($O$17:R$17)</f>
        <v>0</v>
      </c>
      <c r="S824" s="10">
        <f>M824*PRODUCT($O$17:S$17)</f>
        <v>0</v>
      </c>
      <c r="T824" s="2"/>
      <c r="U824" s="10">
        <f t="shared" si="76"/>
        <v>-1.4779778477532089E-11</v>
      </c>
      <c r="V824" s="10">
        <f t="shared" si="79"/>
        <v>-1.4912796483829875E-11</v>
      </c>
      <c r="W824" s="10">
        <f t="shared" si="79"/>
        <v>-1.5047011652184343E-11</v>
      </c>
      <c r="X824" s="10">
        <f t="shared" si="79"/>
        <v>-1.5182434757054E-11</v>
      </c>
      <c r="Y824" s="10">
        <f t="shared" si="79"/>
        <v>-1.5319076669867486E-11</v>
      </c>
    </row>
    <row r="825" spans="1:25" s="5" customFormat="1" x14ac:dyDescent="0.2">
      <c r="A825" s="2"/>
      <c r="B825" s="29">
        <f>'3) Input geactiveerde inflatie'!B812</f>
        <v>800</v>
      </c>
      <c r="C825" s="29">
        <f>'3) Input geactiveerde inflatie'!D812</f>
        <v>-6.9651654180646809E-11</v>
      </c>
      <c r="D825" s="10">
        <f t="shared" si="77"/>
        <v>-3.4825827090323405E-11</v>
      </c>
      <c r="E825" s="39">
        <f>'3) Input geactiveerde inflatie'!E812</f>
        <v>0</v>
      </c>
      <c r="F825" s="51">
        <f>'3) Input geactiveerde inflatie'!F812</f>
        <v>2014</v>
      </c>
      <c r="G825" s="2"/>
      <c r="H825" s="53"/>
      <c r="I825" s="10">
        <f>IF(AND($F825&gt;I$10,$E825&gt;0),$D825/$E825,IF(I$10=$F825,$D825-SUM($G825:G825),0))</f>
        <v>0</v>
      </c>
      <c r="J825" s="10">
        <f>IF(AND($F825&gt;J$10,$E825&gt;0),$D825/$E825,IF(J$10=$F825,$D825-SUM($G825:I825),0))</f>
        <v>0</v>
      </c>
      <c r="K825" s="10">
        <f>IF(AND($F825&gt;K$10,$E825&gt;0),$D825/$E825,IF(K$10=$F825,$D825-SUM($G825:J825),0))</f>
        <v>0</v>
      </c>
      <c r="L825" s="10">
        <f>IF(AND($F825&gt;L$10,$E825&gt;0),$D825/$E825,IF(L$10=$F825,$D825-SUM($G825:K825),0))</f>
        <v>0</v>
      </c>
      <c r="M825" s="10">
        <f>IF(AND($F825&gt;M$10,$E825&gt;0),$D825/$E825,IF(M$10=$F825,$D825-SUM($G825:L825),0))</f>
        <v>0</v>
      </c>
      <c r="N825" s="2"/>
      <c r="O825" s="10">
        <f>I825*PRODUCT($O$17:O$17)</f>
        <v>0</v>
      </c>
      <c r="P825" s="10">
        <f>J825*PRODUCT($O$17:P$17)</f>
        <v>0</v>
      </c>
      <c r="Q825" s="10">
        <f>K825*PRODUCT($O$17:Q$17)</f>
        <v>0</v>
      </c>
      <c r="R825" s="10">
        <f>L825*PRODUCT($O$17:R$17)</f>
        <v>0</v>
      </c>
      <c r="S825" s="10">
        <f>M825*PRODUCT($O$17:S$17)</f>
        <v>0</v>
      </c>
      <c r="T825" s="2"/>
      <c r="U825" s="10">
        <f t="shared" si="76"/>
        <v>-3.5139259534136312E-11</v>
      </c>
      <c r="V825" s="10">
        <f t="shared" si="79"/>
        <v>-3.5455512869943537E-11</v>
      </c>
      <c r="W825" s="10">
        <f t="shared" si="79"/>
        <v>-3.5774612485773023E-11</v>
      </c>
      <c r="X825" s="10">
        <f t="shared" si="79"/>
        <v>-3.6096583998144979E-11</v>
      </c>
      <c r="Y825" s="10">
        <f t="shared" si="79"/>
        <v>-3.6421453254128283E-11</v>
      </c>
    </row>
    <row r="826" spans="1:25" s="5" customFormat="1" x14ac:dyDescent="0.2">
      <c r="A826" s="2"/>
      <c r="B826" s="29">
        <f>'3) Input geactiveerde inflatie'!B813</f>
        <v>801</v>
      </c>
      <c r="C826" s="29">
        <f>'3) Input geactiveerde inflatie'!D813</f>
        <v>4190.2450872427071</v>
      </c>
      <c r="D826" s="10">
        <f t="shared" si="77"/>
        <v>2095.1225436213535</v>
      </c>
      <c r="E826" s="39">
        <f>'3) Input geactiveerde inflatie'!E813</f>
        <v>0</v>
      </c>
      <c r="F826" s="51">
        <f>'3) Input geactiveerde inflatie'!F813</f>
        <v>2011</v>
      </c>
      <c r="G826" s="2"/>
      <c r="H826" s="53"/>
      <c r="I826" s="10">
        <f>IF(AND($F826&gt;I$10,$E826&gt;0),$D826/$E826,IF(I$10=$F826,$D826-SUM($G826:G826),0))</f>
        <v>0</v>
      </c>
      <c r="J826" s="10">
        <f>IF(AND($F826&gt;J$10,$E826&gt;0),$D826/$E826,IF(J$10=$F826,$D826-SUM($G826:I826),0))</f>
        <v>0</v>
      </c>
      <c r="K826" s="10">
        <f>IF(AND($F826&gt;K$10,$E826&gt;0),$D826/$E826,IF(K$10=$F826,$D826-SUM($G826:J826),0))</f>
        <v>0</v>
      </c>
      <c r="L826" s="10">
        <f>IF(AND($F826&gt;L$10,$E826&gt;0),$D826/$E826,IF(L$10=$F826,$D826-SUM($G826:K826),0))</f>
        <v>0</v>
      </c>
      <c r="M826" s="10">
        <f>IF(AND($F826&gt;M$10,$E826&gt;0),$D826/$E826,IF(M$10=$F826,$D826-SUM($G826:L826),0))</f>
        <v>0</v>
      </c>
      <c r="N826" s="2"/>
      <c r="O826" s="10">
        <f>I826*PRODUCT($O$17:O$17)</f>
        <v>0</v>
      </c>
      <c r="P826" s="10">
        <f>J826*PRODUCT($O$17:P$17)</f>
        <v>0</v>
      </c>
      <c r="Q826" s="10">
        <f>K826*PRODUCT($O$17:Q$17)</f>
        <v>0</v>
      </c>
      <c r="R826" s="10">
        <f>L826*PRODUCT($O$17:R$17)</f>
        <v>0</v>
      </c>
      <c r="S826" s="10">
        <f>M826*PRODUCT($O$17:S$17)</f>
        <v>0</v>
      </c>
      <c r="T826" s="2"/>
      <c r="U826" s="10">
        <f t="shared" si="76"/>
        <v>2113.9786465139455</v>
      </c>
      <c r="V826" s="10">
        <f t="shared" si="79"/>
        <v>2133.0044543325707</v>
      </c>
      <c r="W826" s="10">
        <f t="shared" si="79"/>
        <v>2152.2014944215634</v>
      </c>
      <c r="X826" s="10">
        <f t="shared" si="79"/>
        <v>2171.5713078713575</v>
      </c>
      <c r="Y826" s="10">
        <f t="shared" si="79"/>
        <v>2191.1154496421996</v>
      </c>
    </row>
    <row r="827" spans="1:25" s="5" customFormat="1" x14ac:dyDescent="0.2">
      <c r="A827" s="2"/>
      <c r="B827" s="29">
        <f>'3) Input geactiveerde inflatie'!B814</f>
        <v>802</v>
      </c>
      <c r="C827" s="29">
        <f>'3) Input geactiveerde inflatie'!D814</f>
        <v>432963.0178692718</v>
      </c>
      <c r="D827" s="10">
        <f t="shared" si="77"/>
        <v>216481.5089346359</v>
      </c>
      <c r="E827" s="39">
        <f>'3) Input geactiveerde inflatie'!E814</f>
        <v>38.5</v>
      </c>
      <c r="F827" s="51">
        <f>'3) Input geactiveerde inflatie'!F814</f>
        <v>2060</v>
      </c>
      <c r="G827" s="2"/>
      <c r="H827" s="53"/>
      <c r="I827" s="10">
        <f>IF(AND($F827&gt;I$10,$E827&gt;0),$D827/$E827,IF(I$10=$F827,$D827-SUM($G827:G827),0))</f>
        <v>5622.8963359645686</v>
      </c>
      <c r="J827" s="10">
        <f>IF(AND($F827&gt;J$10,$E827&gt;0),$D827/$E827,IF(J$10=$F827,$D827-SUM($G827:I827),0))</f>
        <v>5622.8963359645686</v>
      </c>
      <c r="K827" s="10">
        <f>IF(AND($F827&gt;K$10,$E827&gt;0),$D827/$E827,IF(K$10=$F827,$D827-SUM($G827:J827),0))</f>
        <v>5622.8963359645686</v>
      </c>
      <c r="L827" s="10">
        <f>IF(AND($F827&gt;L$10,$E827&gt;0),$D827/$E827,IF(L$10=$F827,$D827-SUM($G827:K827),0))</f>
        <v>5622.8963359645686</v>
      </c>
      <c r="M827" s="10">
        <f>IF(AND($F827&gt;M$10,$E827&gt;0),$D827/$E827,IF(M$10=$F827,$D827-SUM($G827:L827),0))</f>
        <v>5622.8963359645686</v>
      </c>
      <c r="N827" s="2"/>
      <c r="O827" s="10">
        <f>I827*PRODUCT($O$17:O$17)</f>
        <v>5673.5024029882488</v>
      </c>
      <c r="P827" s="10">
        <f>J827*PRODUCT($O$17:P$17)</f>
        <v>5724.5639246151432</v>
      </c>
      <c r="Q827" s="10">
        <f>K827*PRODUCT($O$17:Q$17)</f>
        <v>5776.0849999366783</v>
      </c>
      <c r="R827" s="10">
        <f>L827*PRODUCT($O$17:R$17)</f>
        <v>5828.0697649361073</v>
      </c>
      <c r="S827" s="10">
        <f>M827*PRODUCT($O$17:S$17)</f>
        <v>5880.5223928205323</v>
      </c>
      <c r="T827" s="2"/>
      <c r="U827" s="10">
        <f t="shared" si="76"/>
        <v>212756.34011205935</v>
      </c>
      <c r="V827" s="10">
        <f t="shared" ref="V827:Y842" si="80">U827*P$17-P827</f>
        <v>208946.58324845269</v>
      </c>
      <c r="W827" s="10">
        <f t="shared" si="80"/>
        <v>205051.01749775207</v>
      </c>
      <c r="X827" s="10">
        <f t="shared" si="80"/>
        <v>201068.40689029571</v>
      </c>
      <c r="Y827" s="10">
        <f t="shared" si="80"/>
        <v>196997.5001594878</v>
      </c>
    </row>
    <row r="828" spans="1:25" s="5" customFormat="1" x14ac:dyDescent="0.2">
      <c r="A828" s="2"/>
      <c r="B828" s="29">
        <f>'3) Input geactiveerde inflatie'!B815</f>
        <v>803</v>
      </c>
      <c r="C828" s="29">
        <f>'3) Input geactiveerde inflatie'!D815</f>
        <v>72790.630626165483</v>
      </c>
      <c r="D828" s="10">
        <f t="shared" si="77"/>
        <v>36395.315313082741</v>
      </c>
      <c r="E828" s="39">
        <f>'3) Input geactiveerde inflatie'!E815</f>
        <v>28.5</v>
      </c>
      <c r="F828" s="51">
        <f>'3) Input geactiveerde inflatie'!F815</f>
        <v>2050</v>
      </c>
      <c r="G828" s="2"/>
      <c r="H828" s="53"/>
      <c r="I828" s="10">
        <f>IF(AND($F828&gt;I$10,$E828&gt;0),$D828/$E828,IF(I$10=$F828,$D828-SUM($G828:G828),0))</f>
        <v>1277.0286074765875</v>
      </c>
      <c r="J828" s="10">
        <f>IF(AND($F828&gt;J$10,$E828&gt;0),$D828/$E828,IF(J$10=$F828,$D828-SUM($G828:I828),0))</f>
        <v>1277.0286074765875</v>
      </c>
      <c r="K828" s="10">
        <f>IF(AND($F828&gt;K$10,$E828&gt;0),$D828/$E828,IF(K$10=$F828,$D828-SUM($G828:J828),0))</f>
        <v>1277.0286074765875</v>
      </c>
      <c r="L828" s="10">
        <f>IF(AND($F828&gt;L$10,$E828&gt;0),$D828/$E828,IF(L$10=$F828,$D828-SUM($G828:K828),0))</f>
        <v>1277.0286074765875</v>
      </c>
      <c r="M828" s="10">
        <f>IF(AND($F828&gt;M$10,$E828&gt;0),$D828/$E828,IF(M$10=$F828,$D828-SUM($G828:L828),0))</f>
        <v>1277.0286074765875</v>
      </c>
      <c r="N828" s="2"/>
      <c r="O828" s="10">
        <f>I828*PRODUCT($O$17:O$17)</f>
        <v>1288.5218649438766</v>
      </c>
      <c r="P828" s="10">
        <f>J828*PRODUCT($O$17:P$17)</f>
        <v>1300.1185617283713</v>
      </c>
      <c r="Q828" s="10">
        <f>K828*PRODUCT($O$17:Q$17)</f>
        <v>1311.8196287839264</v>
      </c>
      <c r="R828" s="10">
        <f>L828*PRODUCT($O$17:R$17)</f>
        <v>1323.6260054429815</v>
      </c>
      <c r="S828" s="10">
        <f>M828*PRODUCT($O$17:S$17)</f>
        <v>1335.5386394919683</v>
      </c>
      <c r="T828" s="2"/>
      <c r="U828" s="10">
        <f t="shared" si="76"/>
        <v>35434.351285956604</v>
      </c>
      <c r="V828" s="10">
        <f t="shared" si="80"/>
        <v>34453.141885801837</v>
      </c>
      <c r="W828" s="10">
        <f t="shared" si="80"/>
        <v>33451.400533990127</v>
      </c>
      <c r="X828" s="10">
        <f t="shared" si="80"/>
        <v>32428.837133353052</v>
      </c>
      <c r="Y828" s="10">
        <f t="shared" si="80"/>
        <v>31385.158028061258</v>
      </c>
    </row>
    <row r="829" spans="1:25" s="5" customFormat="1" x14ac:dyDescent="0.2">
      <c r="A829" s="2"/>
      <c r="B829" s="29">
        <f>'3) Input geactiveerde inflatie'!B816</f>
        <v>804</v>
      </c>
      <c r="C829" s="29">
        <f>'3) Input geactiveerde inflatie'!D816</f>
        <v>1517.0698701205638</v>
      </c>
      <c r="D829" s="10">
        <f t="shared" si="77"/>
        <v>758.5349350602819</v>
      </c>
      <c r="E829" s="39">
        <f>'3) Input geactiveerde inflatie'!E816</f>
        <v>18.5</v>
      </c>
      <c r="F829" s="51">
        <f>'3) Input geactiveerde inflatie'!F816</f>
        <v>2040</v>
      </c>
      <c r="G829" s="2"/>
      <c r="H829" s="53"/>
      <c r="I829" s="10">
        <f>IF(AND($F829&gt;I$10,$E829&gt;0),$D829/$E829,IF(I$10=$F829,$D829-SUM($G829:G829),0))</f>
        <v>41.00188838163686</v>
      </c>
      <c r="J829" s="10">
        <f>IF(AND($F829&gt;J$10,$E829&gt;0),$D829/$E829,IF(J$10=$F829,$D829-SUM($G829:I829),0))</f>
        <v>41.00188838163686</v>
      </c>
      <c r="K829" s="10">
        <f>IF(AND($F829&gt;K$10,$E829&gt;0),$D829/$E829,IF(K$10=$F829,$D829-SUM($G829:J829),0))</f>
        <v>41.00188838163686</v>
      </c>
      <c r="L829" s="10">
        <f>IF(AND($F829&gt;L$10,$E829&gt;0),$D829/$E829,IF(L$10=$F829,$D829-SUM($G829:K829),0))</f>
        <v>41.00188838163686</v>
      </c>
      <c r="M829" s="10">
        <f>IF(AND($F829&gt;M$10,$E829&gt;0),$D829/$E829,IF(M$10=$F829,$D829-SUM($G829:L829),0))</f>
        <v>41.00188838163686</v>
      </c>
      <c r="N829" s="2"/>
      <c r="O829" s="10">
        <f>I829*PRODUCT($O$17:O$17)</f>
        <v>41.370905377071587</v>
      </c>
      <c r="P829" s="10">
        <f>J829*PRODUCT($O$17:P$17)</f>
        <v>41.743243525465225</v>
      </c>
      <c r="Q829" s="10">
        <f>K829*PRODUCT($O$17:Q$17)</f>
        <v>42.118932717194404</v>
      </c>
      <c r="R829" s="10">
        <f>L829*PRODUCT($O$17:R$17)</f>
        <v>42.498003111649147</v>
      </c>
      <c r="S829" s="10">
        <f>M829*PRODUCT($O$17:S$17)</f>
        <v>42.880485139653992</v>
      </c>
      <c r="T829" s="2"/>
      <c r="U829" s="10">
        <f t="shared" si="76"/>
        <v>723.99084409875275</v>
      </c>
      <c r="V829" s="10">
        <f t="shared" si="80"/>
        <v>688.76351817017621</v>
      </c>
      <c r="W829" s="10">
        <f t="shared" si="80"/>
        <v>652.84345711651326</v>
      </c>
      <c r="X829" s="10">
        <f t="shared" si="80"/>
        <v>616.22104511891268</v>
      </c>
      <c r="Y829" s="10">
        <f t="shared" si="80"/>
        <v>578.88654938532886</v>
      </c>
    </row>
    <row r="830" spans="1:25" s="5" customFormat="1" x14ac:dyDescent="0.2">
      <c r="A830" s="2"/>
      <c r="B830" s="29">
        <f>'3) Input geactiveerde inflatie'!B817</f>
        <v>805</v>
      </c>
      <c r="C830" s="29">
        <f>'3) Input geactiveerde inflatie'!D817</f>
        <v>363.87709608606838</v>
      </c>
      <c r="D830" s="10">
        <f t="shared" si="77"/>
        <v>181.93854804303419</v>
      </c>
      <c r="E830" s="39">
        <f>'3) Input geactiveerde inflatie'!E817</f>
        <v>13.5</v>
      </c>
      <c r="F830" s="51">
        <f>'3) Input geactiveerde inflatie'!F817</f>
        <v>2035</v>
      </c>
      <c r="G830" s="2"/>
      <c r="H830" s="53"/>
      <c r="I830" s="10">
        <f>IF(AND($F830&gt;I$10,$E830&gt;0),$D830/$E830,IF(I$10=$F830,$D830-SUM($G830:G830),0))</f>
        <v>13.476929484669199</v>
      </c>
      <c r="J830" s="10">
        <f>IF(AND($F830&gt;J$10,$E830&gt;0),$D830/$E830,IF(J$10=$F830,$D830-SUM($G830:I830),0))</f>
        <v>13.476929484669199</v>
      </c>
      <c r="K830" s="10">
        <f>IF(AND($F830&gt;K$10,$E830&gt;0),$D830/$E830,IF(K$10=$F830,$D830-SUM($G830:J830),0))</f>
        <v>13.476929484669199</v>
      </c>
      <c r="L830" s="10">
        <f>IF(AND($F830&gt;L$10,$E830&gt;0),$D830/$E830,IF(L$10=$F830,$D830-SUM($G830:K830),0))</f>
        <v>13.476929484669199</v>
      </c>
      <c r="M830" s="10">
        <f>IF(AND($F830&gt;M$10,$E830&gt;0),$D830/$E830,IF(M$10=$F830,$D830-SUM($G830:L830),0))</f>
        <v>13.476929484669199</v>
      </c>
      <c r="N830" s="2"/>
      <c r="O830" s="10">
        <f>I830*PRODUCT($O$17:O$17)</f>
        <v>13.598221850031221</v>
      </c>
      <c r="P830" s="10">
        <f>J830*PRODUCT($O$17:P$17)</f>
        <v>13.720605846681501</v>
      </c>
      <c r="Q830" s="10">
        <f>K830*PRODUCT($O$17:Q$17)</f>
        <v>13.844091299301631</v>
      </c>
      <c r="R830" s="10">
        <f>L830*PRODUCT($O$17:R$17)</f>
        <v>13.968688120995344</v>
      </c>
      <c r="S830" s="10">
        <f>M830*PRODUCT($O$17:S$17)</f>
        <v>14.094406314084301</v>
      </c>
      <c r="T830" s="2"/>
      <c r="U830" s="10">
        <f t="shared" si="76"/>
        <v>169.97777312539026</v>
      </c>
      <c r="V830" s="10">
        <f t="shared" si="80"/>
        <v>157.78696723683726</v>
      </c>
      <c r="W830" s="10">
        <f t="shared" si="80"/>
        <v>145.36295864266714</v>
      </c>
      <c r="X830" s="10">
        <f t="shared" si="80"/>
        <v>132.70253714945576</v>
      </c>
      <c r="Y830" s="10">
        <f t="shared" si="80"/>
        <v>119.80245366971656</v>
      </c>
    </row>
    <row r="831" spans="1:25" s="5" customFormat="1" x14ac:dyDescent="0.2">
      <c r="A831" s="2"/>
      <c r="B831" s="29">
        <f>'3) Input geactiveerde inflatie'!B818</f>
        <v>806</v>
      </c>
      <c r="C831" s="29">
        <f>'3) Input geactiveerde inflatie'!D818</f>
        <v>-1.8049831851385537E-11</v>
      </c>
      <c r="D831" s="10">
        <f t="shared" si="77"/>
        <v>-9.0249159256927686E-12</v>
      </c>
      <c r="E831" s="39">
        <f>'3) Input geactiveerde inflatie'!E818</f>
        <v>0</v>
      </c>
      <c r="F831" s="51">
        <f>'3) Input geactiveerde inflatie'!F818</f>
        <v>2020</v>
      </c>
      <c r="G831" s="2"/>
      <c r="H831" s="53"/>
      <c r="I831" s="10">
        <f>IF(AND($F831&gt;I$10,$E831&gt;0),$D831/$E831,IF(I$10=$F831,$D831-SUM($G831:G831),0))</f>
        <v>0</v>
      </c>
      <c r="J831" s="10">
        <f>IF(AND($F831&gt;J$10,$E831&gt;0),$D831/$E831,IF(J$10=$F831,$D831-SUM($G831:I831),0))</f>
        <v>0</v>
      </c>
      <c r="K831" s="10">
        <f>IF(AND($F831&gt;K$10,$E831&gt;0),$D831/$E831,IF(K$10=$F831,$D831-SUM($G831:J831),0))</f>
        <v>0</v>
      </c>
      <c r="L831" s="10">
        <f>IF(AND($F831&gt;L$10,$E831&gt;0),$D831/$E831,IF(L$10=$F831,$D831-SUM($G831:K831),0))</f>
        <v>0</v>
      </c>
      <c r="M831" s="10">
        <f>IF(AND($F831&gt;M$10,$E831&gt;0),$D831/$E831,IF(M$10=$F831,$D831-SUM($G831:L831),0))</f>
        <v>0</v>
      </c>
      <c r="N831" s="2"/>
      <c r="O831" s="10">
        <f>I831*PRODUCT($O$17:O$17)</f>
        <v>0</v>
      </c>
      <c r="P831" s="10">
        <f>J831*PRODUCT($O$17:P$17)</f>
        <v>0</v>
      </c>
      <c r="Q831" s="10">
        <f>K831*PRODUCT($O$17:Q$17)</f>
        <v>0</v>
      </c>
      <c r="R831" s="10">
        <f>L831*PRODUCT($O$17:R$17)</f>
        <v>0</v>
      </c>
      <c r="S831" s="10">
        <f>M831*PRODUCT($O$17:S$17)</f>
        <v>0</v>
      </c>
      <c r="T831" s="2"/>
      <c r="U831" s="10">
        <f t="shared" si="76"/>
        <v>-9.1061401690240033E-12</v>
      </c>
      <c r="V831" s="10">
        <f t="shared" si="80"/>
        <v>-9.1880954305452179E-12</v>
      </c>
      <c r="W831" s="10">
        <f t="shared" si="80"/>
        <v>-9.2707882894201242E-12</v>
      </c>
      <c r="X831" s="10">
        <f t="shared" si="80"/>
        <v>-9.3542253840249048E-12</v>
      </c>
      <c r="Y831" s="10">
        <f t="shared" si="80"/>
        <v>-9.4384134124811282E-12</v>
      </c>
    </row>
    <row r="832" spans="1:25" s="5" customFormat="1" x14ac:dyDescent="0.2">
      <c r="A832" s="2"/>
      <c r="B832" s="29">
        <f>'3) Input geactiveerde inflatie'!B819</f>
        <v>807</v>
      </c>
      <c r="C832" s="29">
        <f>'3) Input geactiveerde inflatie'!D819</f>
        <v>1.0604465768960376E-11</v>
      </c>
      <c r="D832" s="10">
        <f t="shared" si="77"/>
        <v>5.3022328844801879E-12</v>
      </c>
      <c r="E832" s="39">
        <f>'3) Input geactiveerde inflatie'!E819</f>
        <v>0</v>
      </c>
      <c r="F832" s="51">
        <f>'3) Input geactiveerde inflatie'!F819</f>
        <v>2015</v>
      </c>
      <c r="G832" s="2"/>
      <c r="H832" s="53"/>
      <c r="I832" s="10">
        <f>IF(AND($F832&gt;I$10,$E832&gt;0),$D832/$E832,IF(I$10=$F832,$D832-SUM($G832:G832),0))</f>
        <v>0</v>
      </c>
      <c r="J832" s="10">
        <f>IF(AND($F832&gt;J$10,$E832&gt;0),$D832/$E832,IF(J$10=$F832,$D832-SUM($G832:I832),0))</f>
        <v>0</v>
      </c>
      <c r="K832" s="10">
        <f>IF(AND($F832&gt;K$10,$E832&gt;0),$D832/$E832,IF(K$10=$F832,$D832-SUM($G832:J832),0))</f>
        <v>0</v>
      </c>
      <c r="L832" s="10">
        <f>IF(AND($F832&gt;L$10,$E832&gt;0),$D832/$E832,IF(L$10=$F832,$D832-SUM($G832:K832),0))</f>
        <v>0</v>
      </c>
      <c r="M832" s="10">
        <f>IF(AND($F832&gt;M$10,$E832&gt;0),$D832/$E832,IF(M$10=$F832,$D832-SUM($G832:L832),0))</f>
        <v>0</v>
      </c>
      <c r="N832" s="2"/>
      <c r="O832" s="10">
        <f>I832*PRODUCT($O$17:O$17)</f>
        <v>0</v>
      </c>
      <c r="P832" s="10">
        <f>J832*PRODUCT($O$17:P$17)</f>
        <v>0</v>
      </c>
      <c r="Q832" s="10">
        <f>K832*PRODUCT($O$17:Q$17)</f>
        <v>0</v>
      </c>
      <c r="R832" s="10">
        <f>L832*PRODUCT($O$17:R$17)</f>
        <v>0</v>
      </c>
      <c r="S832" s="10">
        <f>M832*PRODUCT($O$17:S$17)</f>
        <v>0</v>
      </c>
      <c r="T832" s="2"/>
      <c r="U832" s="10">
        <f t="shared" si="76"/>
        <v>5.349952980440509E-12</v>
      </c>
      <c r="V832" s="10">
        <f t="shared" si="80"/>
        <v>5.3981025572644727E-12</v>
      </c>
      <c r="W832" s="10">
        <f t="shared" si="80"/>
        <v>5.4466854802798526E-12</v>
      </c>
      <c r="X832" s="10">
        <f t="shared" si="80"/>
        <v>5.4957056496023706E-12</v>
      </c>
      <c r="Y832" s="10">
        <f t="shared" si="80"/>
        <v>5.5451670004487913E-12</v>
      </c>
    </row>
    <row r="833" spans="1:25" s="5" customFormat="1" x14ac:dyDescent="0.2">
      <c r="A833" s="2"/>
      <c r="B833" s="29">
        <f>'3) Input geactiveerde inflatie'!B820</f>
        <v>808</v>
      </c>
      <c r="C833" s="29">
        <f>'3) Input geactiveerde inflatie'!D820</f>
        <v>3552.4916474065758</v>
      </c>
      <c r="D833" s="10">
        <f t="shared" si="77"/>
        <v>1776.2458237032879</v>
      </c>
      <c r="E833" s="39">
        <f>'3) Input geactiveerde inflatie'!E820</f>
        <v>0</v>
      </c>
      <c r="F833" s="51">
        <f>'3) Input geactiveerde inflatie'!F820</f>
        <v>2011</v>
      </c>
      <c r="G833" s="2"/>
      <c r="H833" s="53"/>
      <c r="I833" s="10">
        <f>IF(AND($F833&gt;I$10,$E833&gt;0),$D833/$E833,IF(I$10=$F833,$D833-SUM($G833:G833),0))</f>
        <v>0</v>
      </c>
      <c r="J833" s="10">
        <f>IF(AND($F833&gt;J$10,$E833&gt;0),$D833/$E833,IF(J$10=$F833,$D833-SUM($G833:I833),0))</f>
        <v>0</v>
      </c>
      <c r="K833" s="10">
        <f>IF(AND($F833&gt;K$10,$E833&gt;0),$D833/$E833,IF(K$10=$F833,$D833-SUM($G833:J833),0))</f>
        <v>0</v>
      </c>
      <c r="L833" s="10">
        <f>IF(AND($F833&gt;L$10,$E833&gt;0),$D833/$E833,IF(L$10=$F833,$D833-SUM($G833:K833),0))</f>
        <v>0</v>
      </c>
      <c r="M833" s="10">
        <f>IF(AND($F833&gt;M$10,$E833&gt;0),$D833/$E833,IF(M$10=$F833,$D833-SUM($G833:L833),0))</f>
        <v>0</v>
      </c>
      <c r="N833" s="2"/>
      <c r="O833" s="10">
        <f>I833*PRODUCT($O$17:O$17)</f>
        <v>0</v>
      </c>
      <c r="P833" s="10">
        <f>J833*PRODUCT($O$17:P$17)</f>
        <v>0</v>
      </c>
      <c r="Q833" s="10">
        <f>K833*PRODUCT($O$17:Q$17)</f>
        <v>0</v>
      </c>
      <c r="R833" s="10">
        <f>L833*PRODUCT($O$17:R$17)</f>
        <v>0</v>
      </c>
      <c r="S833" s="10">
        <f>M833*PRODUCT($O$17:S$17)</f>
        <v>0</v>
      </c>
      <c r="T833" s="2"/>
      <c r="U833" s="10">
        <f t="shared" si="76"/>
        <v>1792.2320361166173</v>
      </c>
      <c r="V833" s="10">
        <f t="shared" si="80"/>
        <v>1808.3621244416668</v>
      </c>
      <c r="W833" s="10">
        <f t="shared" si="80"/>
        <v>1824.6373835616416</v>
      </c>
      <c r="X833" s="10">
        <f t="shared" si="80"/>
        <v>1841.0591200136962</v>
      </c>
      <c r="Y833" s="10">
        <f t="shared" si="80"/>
        <v>1857.6286520938193</v>
      </c>
    </row>
    <row r="834" spans="1:25" s="5" customFormat="1" x14ac:dyDescent="0.2">
      <c r="A834" s="2"/>
      <c r="B834" s="29">
        <f>'3) Input geactiveerde inflatie'!B821</f>
        <v>809</v>
      </c>
      <c r="C834" s="29">
        <f>'3) Input geactiveerde inflatie'!D821</f>
        <v>113865.37493165967</v>
      </c>
      <c r="D834" s="10">
        <f t="shared" si="77"/>
        <v>56932.687465829833</v>
      </c>
      <c r="E834" s="39">
        <f>'3) Input geactiveerde inflatie'!E821</f>
        <v>39.5</v>
      </c>
      <c r="F834" s="51">
        <f>'3) Input geactiveerde inflatie'!F821</f>
        <v>2061</v>
      </c>
      <c r="G834" s="2"/>
      <c r="H834" s="53"/>
      <c r="I834" s="10">
        <f>IF(AND($F834&gt;I$10,$E834&gt;0),$D834/$E834,IF(I$10=$F834,$D834-SUM($G834:G834),0))</f>
        <v>1441.333859894426</v>
      </c>
      <c r="J834" s="10">
        <f>IF(AND($F834&gt;J$10,$E834&gt;0),$D834/$E834,IF(J$10=$F834,$D834-SUM($G834:I834),0))</f>
        <v>1441.333859894426</v>
      </c>
      <c r="K834" s="10">
        <f>IF(AND($F834&gt;K$10,$E834&gt;0),$D834/$E834,IF(K$10=$F834,$D834-SUM($G834:J834),0))</f>
        <v>1441.333859894426</v>
      </c>
      <c r="L834" s="10">
        <f>IF(AND($F834&gt;L$10,$E834&gt;0),$D834/$E834,IF(L$10=$F834,$D834-SUM($G834:K834),0))</f>
        <v>1441.333859894426</v>
      </c>
      <c r="M834" s="10">
        <f>IF(AND($F834&gt;M$10,$E834&gt;0),$D834/$E834,IF(M$10=$F834,$D834-SUM($G834:L834),0))</f>
        <v>1441.333859894426</v>
      </c>
      <c r="N834" s="2"/>
      <c r="O834" s="10">
        <f>I834*PRODUCT($O$17:O$17)</f>
        <v>1454.3058646334757</v>
      </c>
      <c r="P834" s="10">
        <f>J834*PRODUCT($O$17:P$17)</f>
        <v>1467.3946174151768</v>
      </c>
      <c r="Q834" s="10">
        <f>K834*PRODUCT($O$17:Q$17)</f>
        <v>1480.6011689719132</v>
      </c>
      <c r="R834" s="10">
        <f>L834*PRODUCT($O$17:R$17)</f>
        <v>1493.9265794926603</v>
      </c>
      <c r="S834" s="10">
        <f>M834*PRODUCT($O$17:S$17)</f>
        <v>1507.371918708094</v>
      </c>
      <c r="T834" s="2"/>
      <c r="U834" s="10">
        <f t="shared" si="76"/>
        <v>55990.775788388819</v>
      </c>
      <c r="V834" s="10">
        <f t="shared" si="80"/>
        <v>55027.298153069132</v>
      </c>
      <c r="W834" s="10">
        <f t="shared" si="80"/>
        <v>54041.942667474832</v>
      </c>
      <c r="X834" s="10">
        <f t="shared" si="80"/>
        <v>53034.393571989436</v>
      </c>
      <c r="Y834" s="10">
        <f t="shared" si="80"/>
        <v>52004.331195429244</v>
      </c>
    </row>
    <row r="835" spans="1:25" s="5" customFormat="1" x14ac:dyDescent="0.2">
      <c r="A835" s="2"/>
      <c r="B835" s="29">
        <f>'3) Input geactiveerde inflatie'!B822</f>
        <v>810</v>
      </c>
      <c r="C835" s="29">
        <f>'3) Input geactiveerde inflatie'!D822</f>
        <v>47119.804736586928</v>
      </c>
      <c r="D835" s="10">
        <f t="shared" si="77"/>
        <v>23559.902368293464</v>
      </c>
      <c r="E835" s="39">
        <f>'3) Input geactiveerde inflatie'!E822</f>
        <v>29.5</v>
      </c>
      <c r="F835" s="51">
        <f>'3) Input geactiveerde inflatie'!F822</f>
        <v>2051</v>
      </c>
      <c r="G835" s="2"/>
      <c r="H835" s="53"/>
      <c r="I835" s="10">
        <f>IF(AND($F835&gt;I$10,$E835&gt;0),$D835/$E835,IF(I$10=$F835,$D835-SUM($G835:G835),0))</f>
        <v>798.64075824723602</v>
      </c>
      <c r="J835" s="10">
        <f>IF(AND($F835&gt;J$10,$E835&gt;0),$D835/$E835,IF(J$10=$F835,$D835-SUM($G835:I835),0))</f>
        <v>798.64075824723602</v>
      </c>
      <c r="K835" s="10">
        <f>IF(AND($F835&gt;K$10,$E835&gt;0),$D835/$E835,IF(K$10=$F835,$D835-SUM($G835:J835),0))</f>
        <v>798.64075824723602</v>
      </c>
      <c r="L835" s="10">
        <f>IF(AND($F835&gt;L$10,$E835&gt;0),$D835/$E835,IF(L$10=$F835,$D835-SUM($G835:K835),0))</f>
        <v>798.64075824723602</v>
      </c>
      <c r="M835" s="10">
        <f>IF(AND($F835&gt;M$10,$E835&gt;0),$D835/$E835,IF(M$10=$F835,$D835-SUM($G835:L835),0))</f>
        <v>798.64075824723602</v>
      </c>
      <c r="N835" s="2"/>
      <c r="O835" s="10">
        <f>I835*PRODUCT($O$17:O$17)</f>
        <v>805.82852507146106</v>
      </c>
      <c r="P835" s="10">
        <f>J835*PRODUCT($O$17:P$17)</f>
        <v>813.08098179710419</v>
      </c>
      <c r="Q835" s="10">
        <f>K835*PRODUCT($O$17:Q$17)</f>
        <v>820.39871063327791</v>
      </c>
      <c r="R835" s="10">
        <f>L835*PRODUCT($O$17:R$17)</f>
        <v>827.78229902897726</v>
      </c>
      <c r="S835" s="10">
        <f>M835*PRODUCT($O$17:S$17)</f>
        <v>835.23233972023809</v>
      </c>
      <c r="T835" s="2"/>
      <c r="U835" s="10">
        <f t="shared" si="76"/>
        <v>22966.112964536642</v>
      </c>
      <c r="V835" s="10">
        <f t="shared" si="80"/>
        <v>22359.726999420363</v>
      </c>
      <c r="W835" s="10">
        <f t="shared" si="80"/>
        <v>21740.565831781867</v>
      </c>
      <c r="X835" s="10">
        <f t="shared" si="80"/>
        <v>21108.448625238922</v>
      </c>
      <c r="Y835" s="10">
        <f t="shared" si="80"/>
        <v>20463.192323145831</v>
      </c>
    </row>
    <row r="836" spans="1:25" s="5" customFormat="1" x14ac:dyDescent="0.2">
      <c r="A836" s="2"/>
      <c r="B836" s="29">
        <f>'3) Input geactiveerde inflatie'!B823</f>
        <v>811</v>
      </c>
      <c r="C836" s="29">
        <f>'3) Input geactiveerde inflatie'!D823</f>
        <v>5.4569682106375694E-12</v>
      </c>
      <c r="D836" s="10">
        <f t="shared" si="77"/>
        <v>2.7284841053187847E-12</v>
      </c>
      <c r="E836" s="39">
        <f>'3) Input geactiveerde inflatie'!E823</f>
        <v>0</v>
      </c>
      <c r="F836" s="51">
        <f>'3) Input geactiveerde inflatie'!F823</f>
        <v>2021</v>
      </c>
      <c r="G836" s="2"/>
      <c r="H836" s="53"/>
      <c r="I836" s="10">
        <f>IF(AND($F836&gt;I$10,$E836&gt;0),$D836/$E836,IF(I$10=$F836,$D836-SUM($G836:G836),0))</f>
        <v>0</v>
      </c>
      <c r="J836" s="10">
        <f>IF(AND($F836&gt;J$10,$E836&gt;0),$D836/$E836,IF(J$10=$F836,$D836-SUM($G836:I836),0))</f>
        <v>0</v>
      </c>
      <c r="K836" s="10">
        <f>IF(AND($F836&gt;K$10,$E836&gt;0),$D836/$E836,IF(K$10=$F836,$D836-SUM($G836:J836),0))</f>
        <v>0</v>
      </c>
      <c r="L836" s="10">
        <f>IF(AND($F836&gt;L$10,$E836&gt;0),$D836/$E836,IF(L$10=$F836,$D836-SUM($G836:K836),0))</f>
        <v>0</v>
      </c>
      <c r="M836" s="10">
        <f>IF(AND($F836&gt;M$10,$E836&gt;0),$D836/$E836,IF(M$10=$F836,$D836-SUM($G836:L836),0))</f>
        <v>0</v>
      </c>
      <c r="N836" s="2"/>
      <c r="O836" s="10">
        <f>I836*PRODUCT($O$17:O$17)</f>
        <v>0</v>
      </c>
      <c r="P836" s="10">
        <f>J836*PRODUCT($O$17:P$17)</f>
        <v>0</v>
      </c>
      <c r="Q836" s="10">
        <f>K836*PRODUCT($O$17:Q$17)</f>
        <v>0</v>
      </c>
      <c r="R836" s="10">
        <f>L836*PRODUCT($O$17:R$17)</f>
        <v>0</v>
      </c>
      <c r="S836" s="10">
        <f>M836*PRODUCT($O$17:S$17)</f>
        <v>0</v>
      </c>
      <c r="T836" s="2"/>
      <c r="U836" s="10">
        <f t="shared" si="76"/>
        <v>2.7530404622666535E-12</v>
      </c>
      <c r="V836" s="10">
        <f t="shared" si="80"/>
        <v>2.7778178264270533E-12</v>
      </c>
      <c r="W836" s="10">
        <f t="shared" si="80"/>
        <v>2.8028181868648967E-12</v>
      </c>
      <c r="X836" s="10">
        <f t="shared" si="80"/>
        <v>2.8280435505466805E-12</v>
      </c>
      <c r="Y836" s="10">
        <f t="shared" si="80"/>
        <v>2.8534959425016005E-12</v>
      </c>
    </row>
    <row r="837" spans="1:25" s="5" customFormat="1" x14ac:dyDescent="0.2">
      <c r="A837" s="2"/>
      <c r="B837" s="29">
        <f>'3) Input geactiveerde inflatie'!B824</f>
        <v>812</v>
      </c>
      <c r="C837" s="29">
        <f>'3) Input geactiveerde inflatie'!D824</f>
        <v>5.4743745976132701E-14</v>
      </c>
      <c r="D837" s="10">
        <f t="shared" si="77"/>
        <v>2.737187298806635E-14</v>
      </c>
      <c r="E837" s="39">
        <f>'3) Input geactiveerde inflatie'!E824</f>
        <v>0</v>
      </c>
      <c r="F837" s="51">
        <f>'3) Input geactiveerde inflatie'!F824</f>
        <v>2016</v>
      </c>
      <c r="G837" s="2"/>
      <c r="H837" s="53"/>
      <c r="I837" s="10">
        <f>IF(AND($F837&gt;I$10,$E837&gt;0),$D837/$E837,IF(I$10=$F837,$D837-SUM($G837:G837),0))</f>
        <v>0</v>
      </c>
      <c r="J837" s="10">
        <f>IF(AND($F837&gt;J$10,$E837&gt;0),$D837/$E837,IF(J$10=$F837,$D837-SUM($G837:I837),0))</f>
        <v>0</v>
      </c>
      <c r="K837" s="10">
        <f>IF(AND($F837&gt;K$10,$E837&gt;0),$D837/$E837,IF(K$10=$F837,$D837-SUM($G837:J837),0))</f>
        <v>0</v>
      </c>
      <c r="L837" s="10">
        <f>IF(AND($F837&gt;L$10,$E837&gt;0),$D837/$E837,IF(L$10=$F837,$D837-SUM($G837:K837),0))</f>
        <v>0</v>
      </c>
      <c r="M837" s="10">
        <f>IF(AND($F837&gt;M$10,$E837&gt;0),$D837/$E837,IF(M$10=$F837,$D837-SUM($G837:L837),0))</f>
        <v>0</v>
      </c>
      <c r="N837" s="2"/>
      <c r="O837" s="10">
        <f>I837*PRODUCT($O$17:O$17)</f>
        <v>0</v>
      </c>
      <c r="P837" s="10">
        <f>J837*PRODUCT($O$17:P$17)</f>
        <v>0</v>
      </c>
      <c r="Q837" s="10">
        <f>K837*PRODUCT($O$17:Q$17)</f>
        <v>0</v>
      </c>
      <c r="R837" s="10">
        <f>L837*PRODUCT($O$17:R$17)</f>
        <v>0</v>
      </c>
      <c r="S837" s="10">
        <f>M837*PRODUCT($O$17:S$17)</f>
        <v>0</v>
      </c>
      <c r="T837" s="2"/>
      <c r="U837" s="10">
        <f t="shared" si="76"/>
        <v>2.7618219844958945E-14</v>
      </c>
      <c r="V837" s="10">
        <f t="shared" si="80"/>
        <v>2.7866783823563572E-14</v>
      </c>
      <c r="W837" s="10">
        <f t="shared" si="80"/>
        <v>2.8117584877975641E-14</v>
      </c>
      <c r="X837" s="10">
        <f t="shared" si="80"/>
        <v>2.837064314187742E-14</v>
      </c>
      <c r="Y837" s="10">
        <f t="shared" si="80"/>
        <v>2.8625978930154317E-14</v>
      </c>
    </row>
    <row r="838" spans="1:25" s="5" customFormat="1" x14ac:dyDescent="0.2">
      <c r="A838" s="2"/>
      <c r="B838" s="29">
        <f>'3) Input geactiveerde inflatie'!B825</f>
        <v>813</v>
      </c>
      <c r="C838" s="29">
        <f>'3) Input geactiveerde inflatie'!D825</f>
        <v>4420.928758100461</v>
      </c>
      <c r="D838" s="10">
        <f t="shared" si="77"/>
        <v>2210.4643790502305</v>
      </c>
      <c r="E838" s="39">
        <f>'3) Input geactiveerde inflatie'!E825</f>
        <v>0</v>
      </c>
      <c r="F838" s="51">
        <f>'3) Input geactiveerde inflatie'!F825</f>
        <v>2011</v>
      </c>
      <c r="G838" s="2"/>
      <c r="H838" s="53"/>
      <c r="I838" s="10">
        <f>IF(AND($F838&gt;I$10,$E838&gt;0),$D838/$E838,IF(I$10=$F838,$D838-SUM($G838:G838),0))</f>
        <v>0</v>
      </c>
      <c r="J838" s="10">
        <f>IF(AND($F838&gt;J$10,$E838&gt;0),$D838/$E838,IF(J$10=$F838,$D838-SUM($G838:I838),0))</f>
        <v>0</v>
      </c>
      <c r="K838" s="10">
        <f>IF(AND($F838&gt;K$10,$E838&gt;0),$D838/$E838,IF(K$10=$F838,$D838-SUM($G838:J838),0))</f>
        <v>0</v>
      </c>
      <c r="L838" s="10">
        <f>IF(AND($F838&gt;L$10,$E838&gt;0),$D838/$E838,IF(L$10=$F838,$D838-SUM($G838:K838),0))</f>
        <v>0</v>
      </c>
      <c r="M838" s="10">
        <f>IF(AND($F838&gt;M$10,$E838&gt;0),$D838/$E838,IF(M$10=$F838,$D838-SUM($G838:L838),0))</f>
        <v>0</v>
      </c>
      <c r="N838" s="2"/>
      <c r="O838" s="10">
        <f>I838*PRODUCT($O$17:O$17)</f>
        <v>0</v>
      </c>
      <c r="P838" s="10">
        <f>J838*PRODUCT($O$17:P$17)</f>
        <v>0</v>
      </c>
      <c r="Q838" s="10">
        <f>K838*PRODUCT($O$17:Q$17)</f>
        <v>0</v>
      </c>
      <c r="R838" s="10">
        <f>L838*PRODUCT($O$17:R$17)</f>
        <v>0</v>
      </c>
      <c r="S838" s="10">
        <f>M838*PRODUCT($O$17:S$17)</f>
        <v>0</v>
      </c>
      <c r="T838" s="2"/>
      <c r="U838" s="10">
        <f t="shared" si="76"/>
        <v>2230.3585584616822</v>
      </c>
      <c r="V838" s="10">
        <f t="shared" si="80"/>
        <v>2250.4317854878373</v>
      </c>
      <c r="W838" s="10">
        <f t="shared" si="80"/>
        <v>2270.6856715572276</v>
      </c>
      <c r="X838" s="10">
        <f t="shared" si="80"/>
        <v>2291.1218426012424</v>
      </c>
      <c r="Y838" s="10">
        <f t="shared" si="80"/>
        <v>2311.7419391846533</v>
      </c>
    </row>
    <row r="839" spans="1:25" s="5" customFormat="1" x14ac:dyDescent="0.2">
      <c r="A839" s="2"/>
      <c r="B839" s="29">
        <f>'3) Input geactiveerde inflatie'!B826</f>
        <v>814</v>
      </c>
      <c r="C839" s="29">
        <f>'3) Input geactiveerde inflatie'!D826</f>
        <v>133002.62549538503</v>
      </c>
      <c r="D839" s="10">
        <f t="shared" si="77"/>
        <v>66501.312747692515</v>
      </c>
      <c r="E839" s="39">
        <f>'3) Input geactiveerde inflatie'!E826</f>
        <v>40.5</v>
      </c>
      <c r="F839" s="51">
        <f>'3) Input geactiveerde inflatie'!F826</f>
        <v>2062</v>
      </c>
      <c r="G839" s="2"/>
      <c r="H839" s="53"/>
      <c r="I839" s="10">
        <f>IF(AND($F839&gt;I$10,$E839&gt;0),$D839/$E839,IF(I$10=$F839,$D839-SUM($G839:G839),0))</f>
        <v>1642.0077221652473</v>
      </c>
      <c r="J839" s="10">
        <f>IF(AND($F839&gt;J$10,$E839&gt;0),$D839/$E839,IF(J$10=$F839,$D839-SUM($G839:I839),0))</f>
        <v>1642.0077221652473</v>
      </c>
      <c r="K839" s="10">
        <f>IF(AND($F839&gt;K$10,$E839&gt;0),$D839/$E839,IF(K$10=$F839,$D839-SUM($G839:J839),0))</f>
        <v>1642.0077221652473</v>
      </c>
      <c r="L839" s="10">
        <f>IF(AND($F839&gt;L$10,$E839&gt;0),$D839/$E839,IF(L$10=$F839,$D839-SUM($G839:K839),0))</f>
        <v>1642.0077221652473</v>
      </c>
      <c r="M839" s="10">
        <f>IF(AND($F839&gt;M$10,$E839&gt;0),$D839/$E839,IF(M$10=$F839,$D839-SUM($G839:L839),0))</f>
        <v>1642.0077221652473</v>
      </c>
      <c r="N839" s="2"/>
      <c r="O839" s="10">
        <f>I839*PRODUCT($O$17:O$17)</f>
        <v>1656.7857916647342</v>
      </c>
      <c r="P839" s="10">
        <f>J839*PRODUCT($O$17:P$17)</f>
        <v>1671.6968637897169</v>
      </c>
      <c r="Q839" s="10">
        <f>K839*PRODUCT($O$17:Q$17)</f>
        <v>1686.7421355638239</v>
      </c>
      <c r="R839" s="10">
        <f>L839*PRODUCT($O$17:R$17)</f>
        <v>1701.922814783898</v>
      </c>
      <c r="S839" s="10">
        <f>M839*PRODUCT($O$17:S$17)</f>
        <v>1717.240120116953</v>
      </c>
      <c r="T839" s="2"/>
      <c r="U839" s="10">
        <f t="shared" si="76"/>
        <v>65443.038770757004</v>
      </c>
      <c r="V839" s="10">
        <f t="shared" si="80"/>
        <v>64360.329255904093</v>
      </c>
      <c r="W839" s="10">
        <f t="shared" si="80"/>
        <v>63252.830083643399</v>
      </c>
      <c r="X839" s="10">
        <f t="shared" si="80"/>
        <v>62120.18273961229</v>
      </c>
      <c r="Y839" s="10">
        <f t="shared" si="80"/>
        <v>60962.024264151842</v>
      </c>
    </row>
    <row r="840" spans="1:25" s="5" customFormat="1" x14ac:dyDescent="0.2">
      <c r="A840" s="2"/>
      <c r="B840" s="29">
        <f>'3) Input geactiveerde inflatie'!B827</f>
        <v>815</v>
      </c>
      <c r="C840" s="29">
        <f>'3) Input geactiveerde inflatie'!D827</f>
        <v>20261.87112058769</v>
      </c>
      <c r="D840" s="10">
        <f t="shared" si="77"/>
        <v>10130.935560293845</v>
      </c>
      <c r="E840" s="39">
        <f>'3) Input geactiveerde inflatie'!E827</f>
        <v>30.5</v>
      </c>
      <c r="F840" s="51">
        <f>'3) Input geactiveerde inflatie'!F827</f>
        <v>2052</v>
      </c>
      <c r="G840" s="2"/>
      <c r="H840" s="53"/>
      <c r="I840" s="10">
        <f>IF(AND($F840&gt;I$10,$E840&gt;0),$D840/$E840,IF(I$10=$F840,$D840-SUM($G840:G840),0))</f>
        <v>332.1618216489785</v>
      </c>
      <c r="J840" s="10">
        <f>IF(AND($F840&gt;J$10,$E840&gt;0),$D840/$E840,IF(J$10=$F840,$D840-SUM($G840:I840),0))</f>
        <v>332.1618216489785</v>
      </c>
      <c r="K840" s="10">
        <f>IF(AND($F840&gt;K$10,$E840&gt;0),$D840/$E840,IF(K$10=$F840,$D840-SUM($G840:J840),0))</f>
        <v>332.1618216489785</v>
      </c>
      <c r="L840" s="10">
        <f>IF(AND($F840&gt;L$10,$E840&gt;0),$D840/$E840,IF(L$10=$F840,$D840-SUM($G840:K840),0))</f>
        <v>332.1618216489785</v>
      </c>
      <c r="M840" s="10">
        <f>IF(AND($F840&gt;M$10,$E840&gt;0),$D840/$E840,IF(M$10=$F840,$D840-SUM($G840:L840),0))</f>
        <v>332.1618216489785</v>
      </c>
      <c r="N840" s="2"/>
      <c r="O840" s="10">
        <f>I840*PRODUCT($O$17:O$17)</f>
        <v>335.15127804381927</v>
      </c>
      <c r="P840" s="10">
        <f>J840*PRODUCT($O$17:P$17)</f>
        <v>338.16763954621359</v>
      </c>
      <c r="Q840" s="10">
        <f>K840*PRODUCT($O$17:Q$17)</f>
        <v>341.21114830212946</v>
      </c>
      <c r="R840" s="10">
        <f>L840*PRODUCT($O$17:R$17)</f>
        <v>344.28204863684857</v>
      </c>
      <c r="S840" s="10">
        <f>M840*PRODUCT($O$17:S$17)</f>
        <v>347.38058707458021</v>
      </c>
      <c r="T840" s="2"/>
      <c r="U840" s="10">
        <f t="shared" si="76"/>
        <v>9886.9627022926688</v>
      </c>
      <c r="V840" s="10">
        <f t="shared" si="80"/>
        <v>9637.7777270670886</v>
      </c>
      <c r="W840" s="10">
        <f t="shared" si="80"/>
        <v>9383.3065783085622</v>
      </c>
      <c r="X840" s="10">
        <f t="shared" si="80"/>
        <v>9123.4742888764886</v>
      </c>
      <c r="Y840" s="10">
        <f t="shared" si="80"/>
        <v>8858.2049704017954</v>
      </c>
    </row>
    <row r="841" spans="1:25" s="5" customFormat="1" x14ac:dyDescent="0.2">
      <c r="A841" s="2"/>
      <c r="B841" s="29">
        <f>'3) Input geactiveerde inflatie'!B828</f>
        <v>816</v>
      </c>
      <c r="C841" s="29">
        <f>'3) Input geactiveerde inflatie'!D828</f>
        <v>155.82106074072249</v>
      </c>
      <c r="D841" s="10">
        <f t="shared" si="77"/>
        <v>77.910530370361244</v>
      </c>
      <c r="E841" s="39">
        <f>'3) Input geactiveerde inflatie'!E828</f>
        <v>20.5</v>
      </c>
      <c r="F841" s="51">
        <f>'3) Input geactiveerde inflatie'!F828</f>
        <v>2042</v>
      </c>
      <c r="G841" s="2"/>
      <c r="H841" s="53"/>
      <c r="I841" s="10">
        <f>IF(AND($F841&gt;I$10,$E841&gt;0),$D841/$E841,IF(I$10=$F841,$D841-SUM($G841:G841),0))</f>
        <v>3.8005136766029874</v>
      </c>
      <c r="J841" s="10">
        <f>IF(AND($F841&gt;J$10,$E841&gt;0),$D841/$E841,IF(J$10=$F841,$D841-SUM($G841:I841),0))</f>
        <v>3.8005136766029874</v>
      </c>
      <c r="K841" s="10">
        <f>IF(AND($F841&gt;K$10,$E841&gt;0),$D841/$E841,IF(K$10=$F841,$D841-SUM($G841:J841),0))</f>
        <v>3.8005136766029874</v>
      </c>
      <c r="L841" s="10">
        <f>IF(AND($F841&gt;L$10,$E841&gt;0),$D841/$E841,IF(L$10=$F841,$D841-SUM($G841:K841),0))</f>
        <v>3.8005136766029874</v>
      </c>
      <c r="M841" s="10">
        <f>IF(AND($F841&gt;M$10,$E841&gt;0),$D841/$E841,IF(M$10=$F841,$D841-SUM($G841:L841),0))</f>
        <v>3.8005136766029874</v>
      </c>
      <c r="N841" s="2"/>
      <c r="O841" s="10">
        <f>I841*PRODUCT($O$17:O$17)</f>
        <v>3.8347182996924141</v>
      </c>
      <c r="P841" s="10">
        <f>J841*PRODUCT($O$17:P$17)</f>
        <v>3.8692307643896453</v>
      </c>
      <c r="Q841" s="10">
        <f>K841*PRODUCT($O$17:Q$17)</f>
        <v>3.9040538412691514</v>
      </c>
      <c r="R841" s="10">
        <f>L841*PRODUCT($O$17:R$17)</f>
        <v>3.9391903258405732</v>
      </c>
      <c r="S841" s="10">
        <f>M841*PRODUCT($O$17:S$17)</f>
        <v>3.974643038773138</v>
      </c>
      <c r="T841" s="2"/>
      <c r="U841" s="10">
        <f t="shared" si="76"/>
        <v>74.777006844002074</v>
      </c>
      <c r="V841" s="10">
        <f t="shared" si="80"/>
        <v>71.580769141208449</v>
      </c>
      <c r="W841" s="10">
        <f t="shared" si="80"/>
        <v>68.320942222210178</v>
      </c>
      <c r="X841" s="10">
        <f t="shared" si="80"/>
        <v>64.996640376369498</v>
      </c>
      <c r="Y841" s="10">
        <f t="shared" si="80"/>
        <v>61.606967100983681</v>
      </c>
    </row>
    <row r="842" spans="1:25" s="5" customFormat="1" x14ac:dyDescent="0.2">
      <c r="A842" s="2"/>
      <c r="B842" s="29">
        <f>'3) Input geactiveerde inflatie'!B829</f>
        <v>817</v>
      </c>
      <c r="C842" s="29">
        <f>'3) Input geactiveerde inflatie'!D829</f>
        <v>635.74551309538401</v>
      </c>
      <c r="D842" s="10">
        <f t="shared" si="77"/>
        <v>317.87275654769201</v>
      </c>
      <c r="E842" s="39">
        <f>'3) Input geactiveerde inflatie'!E829</f>
        <v>0.5</v>
      </c>
      <c r="F842" s="51">
        <f>'3) Input geactiveerde inflatie'!F829</f>
        <v>2022</v>
      </c>
      <c r="G842" s="2"/>
      <c r="H842" s="53"/>
      <c r="I842" s="10">
        <f>IF(AND($F842&gt;I$10,$E842&gt;0),$D842/$E842,IF(I$10=$F842,$D842-SUM($G842:G842),0))</f>
        <v>317.87275654769201</v>
      </c>
      <c r="J842" s="10">
        <f>IF(AND($F842&gt;J$10,$E842&gt;0),$D842/$E842,IF(J$10=$F842,$D842-SUM($G842:I842),0))</f>
        <v>0</v>
      </c>
      <c r="K842" s="10">
        <f>IF(AND($F842&gt;K$10,$E842&gt;0),$D842/$E842,IF(K$10=$F842,$D842-SUM($G842:J842),0))</f>
        <v>0</v>
      </c>
      <c r="L842" s="10">
        <f>IF(AND($F842&gt;L$10,$E842&gt;0),$D842/$E842,IF(L$10=$F842,$D842-SUM($G842:K842),0))</f>
        <v>0</v>
      </c>
      <c r="M842" s="10">
        <f>IF(AND($F842&gt;M$10,$E842&gt;0),$D842/$E842,IF(M$10=$F842,$D842-SUM($G842:L842),0))</f>
        <v>0</v>
      </c>
      <c r="N842" s="2"/>
      <c r="O842" s="10">
        <f>I842*PRODUCT($O$17:O$17)</f>
        <v>320.73361135662122</v>
      </c>
      <c r="P842" s="10">
        <f>J842*PRODUCT($O$17:P$17)</f>
        <v>0</v>
      </c>
      <c r="Q842" s="10">
        <f>K842*PRODUCT($O$17:Q$17)</f>
        <v>0</v>
      </c>
      <c r="R842" s="10">
        <f>L842*PRODUCT($O$17:R$17)</f>
        <v>0</v>
      </c>
      <c r="S842" s="10">
        <f>M842*PRODUCT($O$17:S$17)</f>
        <v>0</v>
      </c>
      <c r="T842" s="2"/>
      <c r="U842" s="10">
        <f t="shared" si="76"/>
        <v>0</v>
      </c>
      <c r="V842" s="10">
        <f t="shared" si="80"/>
        <v>0</v>
      </c>
      <c r="W842" s="10">
        <f t="shared" si="80"/>
        <v>0</v>
      </c>
      <c r="X842" s="10">
        <f t="shared" si="80"/>
        <v>0</v>
      </c>
      <c r="Y842" s="10">
        <f t="shared" si="80"/>
        <v>0</v>
      </c>
    </row>
    <row r="843" spans="1:25" s="5" customFormat="1" x14ac:dyDescent="0.2">
      <c r="A843" s="2"/>
      <c r="B843" s="29">
        <f>'3) Input geactiveerde inflatie'!B830</f>
        <v>818</v>
      </c>
      <c r="C843" s="29">
        <f>'3) Input geactiveerde inflatie'!D830</f>
        <v>-1.5073835730610879E-11</v>
      </c>
      <c r="D843" s="10">
        <f t="shared" si="77"/>
        <v>-7.5369178653054393E-12</v>
      </c>
      <c r="E843" s="39">
        <f>'3) Input geactiveerde inflatie'!E830</f>
        <v>0</v>
      </c>
      <c r="F843" s="51">
        <f>'3) Input geactiveerde inflatie'!F830</f>
        <v>2017</v>
      </c>
      <c r="G843" s="2"/>
      <c r="H843" s="53"/>
      <c r="I843" s="10">
        <f>IF(AND($F843&gt;I$10,$E843&gt;0),$D843/$E843,IF(I$10=$F843,$D843-SUM($G843:G843),0))</f>
        <v>0</v>
      </c>
      <c r="J843" s="10">
        <f>IF(AND($F843&gt;J$10,$E843&gt;0),$D843/$E843,IF(J$10=$F843,$D843-SUM($G843:I843),0))</f>
        <v>0</v>
      </c>
      <c r="K843" s="10">
        <f>IF(AND($F843&gt;K$10,$E843&gt;0),$D843/$E843,IF(K$10=$F843,$D843-SUM($G843:J843),0))</f>
        <v>0</v>
      </c>
      <c r="L843" s="10">
        <f>IF(AND($F843&gt;L$10,$E843&gt;0),$D843/$E843,IF(L$10=$F843,$D843-SUM($G843:K843),0))</f>
        <v>0</v>
      </c>
      <c r="M843" s="10">
        <f>IF(AND($F843&gt;M$10,$E843&gt;0),$D843/$E843,IF(M$10=$F843,$D843-SUM($G843:L843),0))</f>
        <v>0</v>
      </c>
      <c r="N843" s="2"/>
      <c r="O843" s="10">
        <f>I843*PRODUCT($O$17:O$17)</f>
        <v>0</v>
      </c>
      <c r="P843" s="10">
        <f>J843*PRODUCT($O$17:P$17)</f>
        <v>0</v>
      </c>
      <c r="Q843" s="10">
        <f>K843*PRODUCT($O$17:Q$17)</f>
        <v>0</v>
      </c>
      <c r="R843" s="10">
        <f>L843*PRODUCT($O$17:R$17)</f>
        <v>0</v>
      </c>
      <c r="S843" s="10">
        <f>M843*PRODUCT($O$17:S$17)</f>
        <v>0</v>
      </c>
      <c r="T843" s="2"/>
      <c r="U843" s="10">
        <f t="shared" si="76"/>
        <v>-7.6047501260931882E-12</v>
      </c>
      <c r="V843" s="10">
        <f t="shared" ref="V843:Y858" si="81">U843*P$17-P843</f>
        <v>-7.6731928772280255E-12</v>
      </c>
      <c r="W843" s="10">
        <f t="shared" si="81"/>
        <v>-7.7422516131230764E-12</v>
      </c>
      <c r="X843" s="10">
        <f t="shared" si="81"/>
        <v>-7.8119318776411825E-12</v>
      </c>
      <c r="Y843" s="10">
        <f t="shared" si="81"/>
        <v>-7.8822392645399527E-12</v>
      </c>
    </row>
    <row r="844" spans="1:25" s="5" customFormat="1" x14ac:dyDescent="0.2">
      <c r="A844" s="2"/>
      <c r="B844" s="29">
        <f>'3) Input geactiveerde inflatie'!B831</f>
        <v>819</v>
      </c>
      <c r="C844" s="29">
        <f>'3) Input geactiveerde inflatie'!D831</f>
        <v>2198.9083117972586</v>
      </c>
      <c r="D844" s="10">
        <f t="shared" si="77"/>
        <v>1099.4541558986293</v>
      </c>
      <c r="E844" s="39">
        <f>'3) Input geactiveerde inflatie'!E831</f>
        <v>0</v>
      </c>
      <c r="F844" s="51">
        <f>'3) Input geactiveerde inflatie'!F831</f>
        <v>2012</v>
      </c>
      <c r="G844" s="2"/>
      <c r="H844" s="53"/>
      <c r="I844" s="10">
        <f>IF(AND($F844&gt;I$10,$E844&gt;0),$D844/$E844,IF(I$10=$F844,$D844-SUM($G844:G844),0))</f>
        <v>0</v>
      </c>
      <c r="J844" s="10">
        <f>IF(AND($F844&gt;J$10,$E844&gt;0),$D844/$E844,IF(J$10=$F844,$D844-SUM($G844:I844),0))</f>
        <v>0</v>
      </c>
      <c r="K844" s="10">
        <f>IF(AND($F844&gt;K$10,$E844&gt;0),$D844/$E844,IF(K$10=$F844,$D844-SUM($G844:J844),0))</f>
        <v>0</v>
      </c>
      <c r="L844" s="10">
        <f>IF(AND($F844&gt;L$10,$E844&gt;0),$D844/$E844,IF(L$10=$F844,$D844-SUM($G844:K844),0))</f>
        <v>0</v>
      </c>
      <c r="M844" s="10">
        <f>IF(AND($F844&gt;M$10,$E844&gt;0),$D844/$E844,IF(M$10=$F844,$D844-SUM($G844:L844),0))</f>
        <v>0</v>
      </c>
      <c r="N844" s="2"/>
      <c r="O844" s="10">
        <f>I844*PRODUCT($O$17:O$17)</f>
        <v>0</v>
      </c>
      <c r="P844" s="10">
        <f>J844*PRODUCT($O$17:P$17)</f>
        <v>0</v>
      </c>
      <c r="Q844" s="10">
        <f>K844*PRODUCT($O$17:Q$17)</f>
        <v>0</v>
      </c>
      <c r="R844" s="10">
        <f>L844*PRODUCT($O$17:R$17)</f>
        <v>0</v>
      </c>
      <c r="S844" s="10">
        <f>M844*PRODUCT($O$17:S$17)</f>
        <v>0</v>
      </c>
      <c r="T844" s="2"/>
      <c r="U844" s="10">
        <f t="shared" si="76"/>
        <v>1109.3492433017168</v>
      </c>
      <c r="V844" s="10">
        <f t="shared" si="81"/>
        <v>1119.3333864914321</v>
      </c>
      <c r="W844" s="10">
        <f t="shared" si="81"/>
        <v>1129.4073869698548</v>
      </c>
      <c r="X844" s="10">
        <f t="shared" si="81"/>
        <v>1139.5720534525833</v>
      </c>
      <c r="Y844" s="10">
        <f t="shared" si="81"/>
        <v>1149.8282019336564</v>
      </c>
    </row>
    <row r="845" spans="1:25" s="5" customFormat="1" x14ac:dyDescent="0.2">
      <c r="A845" s="2"/>
      <c r="B845" s="29">
        <f>'3) Input geactiveerde inflatie'!B832</f>
        <v>820</v>
      </c>
      <c r="C845" s="29">
        <f>'3) Input geactiveerde inflatie'!D832</f>
        <v>73240.657286353875</v>
      </c>
      <c r="D845" s="10">
        <f t="shared" si="77"/>
        <v>36620.328643176937</v>
      </c>
      <c r="E845" s="39">
        <f>'3) Input geactiveerde inflatie'!E832</f>
        <v>41.5</v>
      </c>
      <c r="F845" s="51">
        <f>'3) Input geactiveerde inflatie'!F832</f>
        <v>2063</v>
      </c>
      <c r="G845" s="2"/>
      <c r="H845" s="53"/>
      <c r="I845" s="10">
        <f>IF(AND($F845&gt;I$10,$E845&gt;0),$D845/$E845,IF(I$10=$F845,$D845-SUM($G845:G845),0))</f>
        <v>882.41755766691415</v>
      </c>
      <c r="J845" s="10">
        <f>IF(AND($F845&gt;J$10,$E845&gt;0),$D845/$E845,IF(J$10=$F845,$D845-SUM($G845:I845),0))</f>
        <v>882.41755766691415</v>
      </c>
      <c r="K845" s="10">
        <f>IF(AND($F845&gt;K$10,$E845&gt;0),$D845/$E845,IF(K$10=$F845,$D845-SUM($G845:J845),0))</f>
        <v>882.41755766691415</v>
      </c>
      <c r="L845" s="10">
        <f>IF(AND($F845&gt;L$10,$E845&gt;0),$D845/$E845,IF(L$10=$F845,$D845-SUM($G845:K845),0))</f>
        <v>882.41755766691415</v>
      </c>
      <c r="M845" s="10">
        <f>IF(AND($F845&gt;M$10,$E845&gt;0),$D845/$E845,IF(M$10=$F845,$D845-SUM($G845:L845),0))</f>
        <v>882.41755766691415</v>
      </c>
      <c r="N845" s="2"/>
      <c r="O845" s="10">
        <f>I845*PRODUCT($O$17:O$17)</f>
        <v>890.35931568591627</v>
      </c>
      <c r="P845" s="10">
        <f>J845*PRODUCT($O$17:P$17)</f>
        <v>898.3725495270894</v>
      </c>
      <c r="Q845" s="10">
        <f>K845*PRODUCT($O$17:Q$17)</f>
        <v>906.4579024728331</v>
      </c>
      <c r="R845" s="10">
        <f>L845*PRODUCT($O$17:R$17)</f>
        <v>914.61602359508845</v>
      </c>
      <c r="S845" s="10">
        <f>M845*PRODUCT($O$17:S$17)</f>
        <v>922.84756780744419</v>
      </c>
      <c r="T845" s="2"/>
      <c r="U845" s="10">
        <f t="shared" si="76"/>
        <v>36059.552285279613</v>
      </c>
      <c r="V845" s="10">
        <f t="shared" si="81"/>
        <v>35485.715706320036</v>
      </c>
      <c r="W845" s="10">
        <f t="shared" si="81"/>
        <v>34898.62924520408</v>
      </c>
      <c r="X845" s="10">
        <f t="shared" si="81"/>
        <v>34298.100884815824</v>
      </c>
      <c r="Y845" s="10">
        <f t="shared" si="81"/>
        <v>33683.936224971716</v>
      </c>
    </row>
    <row r="846" spans="1:25" s="5" customFormat="1" x14ac:dyDescent="0.2">
      <c r="A846" s="2"/>
      <c r="B846" s="29">
        <f>'3) Input geactiveerde inflatie'!B833</f>
        <v>821</v>
      </c>
      <c r="C846" s="29">
        <f>'3) Input geactiveerde inflatie'!D833</f>
        <v>22814.654952304118</v>
      </c>
      <c r="D846" s="10">
        <f t="shared" si="77"/>
        <v>11407.327476152059</v>
      </c>
      <c r="E846" s="39">
        <f>'3) Input geactiveerde inflatie'!E833</f>
        <v>31.5</v>
      </c>
      <c r="F846" s="51">
        <f>'3) Input geactiveerde inflatie'!F833</f>
        <v>2053</v>
      </c>
      <c r="G846" s="2"/>
      <c r="H846" s="53"/>
      <c r="I846" s="10">
        <f>IF(AND($F846&gt;I$10,$E846&gt;0),$D846/$E846,IF(I$10=$F846,$D846-SUM($G846:G846),0))</f>
        <v>362.13738019530348</v>
      </c>
      <c r="J846" s="10">
        <f>IF(AND($F846&gt;J$10,$E846&gt;0),$D846/$E846,IF(J$10=$F846,$D846-SUM($G846:I846),0))</f>
        <v>362.13738019530348</v>
      </c>
      <c r="K846" s="10">
        <f>IF(AND($F846&gt;K$10,$E846&gt;0),$D846/$E846,IF(K$10=$F846,$D846-SUM($G846:J846),0))</f>
        <v>362.13738019530348</v>
      </c>
      <c r="L846" s="10">
        <f>IF(AND($F846&gt;L$10,$E846&gt;0),$D846/$E846,IF(L$10=$F846,$D846-SUM($G846:K846),0))</f>
        <v>362.13738019530348</v>
      </c>
      <c r="M846" s="10">
        <f>IF(AND($F846&gt;M$10,$E846&gt;0),$D846/$E846,IF(M$10=$F846,$D846-SUM($G846:L846),0))</f>
        <v>362.13738019530348</v>
      </c>
      <c r="N846" s="2"/>
      <c r="O846" s="10">
        <f>I846*PRODUCT($O$17:O$17)</f>
        <v>365.39661661706117</v>
      </c>
      <c r="P846" s="10">
        <f>J846*PRODUCT($O$17:P$17)</f>
        <v>368.6851861666147</v>
      </c>
      <c r="Q846" s="10">
        <f>K846*PRODUCT($O$17:Q$17)</f>
        <v>372.00335284211417</v>
      </c>
      <c r="R846" s="10">
        <f>L846*PRODUCT($O$17:R$17)</f>
        <v>375.35138301769314</v>
      </c>
      <c r="S846" s="10">
        <f>M846*PRODUCT($O$17:S$17)</f>
        <v>378.72954546485232</v>
      </c>
      <c r="T846" s="2"/>
      <c r="U846" s="10">
        <f t="shared" si="76"/>
        <v>11144.596806820366</v>
      </c>
      <c r="V846" s="10">
        <f t="shared" si="81"/>
        <v>10876.212991915134</v>
      </c>
      <c r="W846" s="10">
        <f t="shared" si="81"/>
        <v>10602.095556000255</v>
      </c>
      <c r="X846" s="10">
        <f t="shared" si="81"/>
        <v>10322.163032986564</v>
      </c>
      <c r="Y846" s="10">
        <f t="shared" si="81"/>
        <v>10036.33295481859</v>
      </c>
    </row>
    <row r="847" spans="1:25" s="5" customFormat="1" x14ac:dyDescent="0.2">
      <c r="A847" s="2"/>
      <c r="B847" s="29">
        <f>'3) Input geactiveerde inflatie'!B834</f>
        <v>822</v>
      </c>
      <c r="C847" s="29">
        <f>'3) Input geactiveerde inflatie'!D834</f>
        <v>990.17489680246217</v>
      </c>
      <c r="D847" s="10">
        <f t="shared" si="77"/>
        <v>495.08744840123109</v>
      </c>
      <c r="E847" s="39">
        <f>'3) Input geactiveerde inflatie'!E834</f>
        <v>1.5</v>
      </c>
      <c r="F847" s="51">
        <f>'3) Input geactiveerde inflatie'!F834</f>
        <v>2023</v>
      </c>
      <c r="G847" s="2"/>
      <c r="H847" s="53"/>
      <c r="I847" s="10">
        <f>IF(AND($F847&gt;I$10,$E847&gt;0),$D847/$E847,IF(I$10=$F847,$D847-SUM($G847:G847),0))</f>
        <v>330.05829893415404</v>
      </c>
      <c r="J847" s="10">
        <f>IF(AND($F847&gt;J$10,$E847&gt;0),$D847/$E847,IF(J$10=$F847,$D847-SUM($G847:I847),0))</f>
        <v>165.02914946707705</v>
      </c>
      <c r="K847" s="10">
        <f>IF(AND($F847&gt;K$10,$E847&gt;0),$D847/$E847,IF(K$10=$F847,$D847-SUM($G847:J847),0))</f>
        <v>0</v>
      </c>
      <c r="L847" s="10">
        <f>IF(AND($F847&gt;L$10,$E847&gt;0),$D847/$E847,IF(L$10=$F847,$D847-SUM($G847:K847),0))</f>
        <v>0</v>
      </c>
      <c r="M847" s="10">
        <f>IF(AND($F847&gt;M$10,$E847&gt;0),$D847/$E847,IF(M$10=$F847,$D847-SUM($G847:L847),0))</f>
        <v>0</v>
      </c>
      <c r="N847" s="2"/>
      <c r="O847" s="10">
        <f>I847*PRODUCT($O$17:O$17)</f>
        <v>333.02882362456137</v>
      </c>
      <c r="P847" s="10">
        <f>J847*PRODUCT($O$17:P$17)</f>
        <v>168.01304151859122</v>
      </c>
      <c r="Q847" s="10">
        <f>K847*PRODUCT($O$17:Q$17)</f>
        <v>0</v>
      </c>
      <c r="R847" s="10">
        <f>L847*PRODUCT($O$17:R$17)</f>
        <v>0</v>
      </c>
      <c r="S847" s="10">
        <f>M847*PRODUCT($O$17:S$17)</f>
        <v>0</v>
      </c>
      <c r="T847" s="2"/>
      <c r="U847" s="10">
        <f t="shared" si="76"/>
        <v>166.51441181228074</v>
      </c>
      <c r="V847" s="10">
        <f t="shared" si="81"/>
        <v>0</v>
      </c>
      <c r="W847" s="10">
        <f t="shared" si="81"/>
        <v>0</v>
      </c>
      <c r="X847" s="10">
        <f t="shared" si="81"/>
        <v>0</v>
      </c>
      <c r="Y847" s="10">
        <f t="shared" si="81"/>
        <v>0</v>
      </c>
    </row>
    <row r="848" spans="1:25" s="5" customFormat="1" x14ac:dyDescent="0.2">
      <c r="A848" s="2"/>
      <c r="B848" s="29">
        <f>'3) Input geactiveerde inflatie'!B835</f>
        <v>823</v>
      </c>
      <c r="C848" s="29">
        <f>'3) Input geactiveerde inflatie'!D835</f>
        <v>-1.963979525316972E-11</v>
      </c>
      <c r="D848" s="10">
        <f t="shared" si="77"/>
        <v>-9.8198976265848599E-12</v>
      </c>
      <c r="E848" s="39">
        <f>'3) Input geactiveerde inflatie'!E835</f>
        <v>0</v>
      </c>
      <c r="F848" s="51">
        <f>'3) Input geactiveerde inflatie'!F835</f>
        <v>2018</v>
      </c>
      <c r="G848" s="2"/>
      <c r="H848" s="53"/>
      <c r="I848" s="10">
        <f>IF(AND($F848&gt;I$10,$E848&gt;0),$D848/$E848,IF(I$10=$F848,$D848-SUM($G848:G848),0))</f>
        <v>0</v>
      </c>
      <c r="J848" s="10">
        <f>IF(AND($F848&gt;J$10,$E848&gt;0),$D848/$E848,IF(J$10=$F848,$D848-SUM($G848:I848),0))</f>
        <v>0</v>
      </c>
      <c r="K848" s="10">
        <f>IF(AND($F848&gt;K$10,$E848&gt;0),$D848/$E848,IF(K$10=$F848,$D848-SUM($G848:J848),0))</f>
        <v>0</v>
      </c>
      <c r="L848" s="10">
        <f>IF(AND($F848&gt;L$10,$E848&gt;0),$D848/$E848,IF(L$10=$F848,$D848-SUM($G848:K848),0))</f>
        <v>0</v>
      </c>
      <c r="M848" s="10">
        <f>IF(AND($F848&gt;M$10,$E848&gt;0),$D848/$E848,IF(M$10=$F848,$D848-SUM($G848:L848),0))</f>
        <v>0</v>
      </c>
      <c r="N848" s="2"/>
      <c r="O848" s="10">
        <f>I848*PRODUCT($O$17:O$17)</f>
        <v>0</v>
      </c>
      <c r="P848" s="10">
        <f>J848*PRODUCT($O$17:P$17)</f>
        <v>0</v>
      </c>
      <c r="Q848" s="10">
        <f>K848*PRODUCT($O$17:Q$17)</f>
        <v>0</v>
      </c>
      <c r="R848" s="10">
        <f>L848*PRODUCT($O$17:R$17)</f>
        <v>0</v>
      </c>
      <c r="S848" s="10">
        <f>M848*PRODUCT($O$17:S$17)</f>
        <v>0</v>
      </c>
      <c r="T848" s="2"/>
      <c r="U848" s="10">
        <f t="shared" si="76"/>
        <v>-9.9082767052241221E-12</v>
      </c>
      <c r="V848" s="10">
        <f t="shared" si="81"/>
        <v>-9.9974511955711375E-12</v>
      </c>
      <c r="W848" s="10">
        <f t="shared" si="81"/>
        <v>-1.0087428256331277E-11</v>
      </c>
      <c r="X848" s="10">
        <f t="shared" si="81"/>
        <v>-1.0178215110638258E-11</v>
      </c>
      <c r="Y848" s="10">
        <f t="shared" si="81"/>
        <v>-1.0269819046634001E-11</v>
      </c>
    </row>
    <row r="849" spans="1:25" s="5" customFormat="1" x14ac:dyDescent="0.2">
      <c r="A849" s="2"/>
      <c r="B849" s="29">
        <f>'3) Input geactiveerde inflatie'!B836</f>
        <v>824</v>
      </c>
      <c r="C849" s="29">
        <f>'3) Input geactiveerde inflatie'!D836</f>
        <v>2066.0227460397109</v>
      </c>
      <c r="D849" s="10">
        <f t="shared" si="77"/>
        <v>1033.0113730198555</v>
      </c>
      <c r="E849" s="39">
        <f>'3) Input geactiveerde inflatie'!E836</f>
        <v>0</v>
      </c>
      <c r="F849" s="51">
        <f>'3) Input geactiveerde inflatie'!F836</f>
        <v>2013</v>
      </c>
      <c r="G849" s="2"/>
      <c r="H849" s="53"/>
      <c r="I849" s="10">
        <f>IF(AND($F849&gt;I$10,$E849&gt;0),$D849/$E849,IF(I$10=$F849,$D849-SUM($G849:G849),0))</f>
        <v>0</v>
      </c>
      <c r="J849" s="10">
        <f>IF(AND($F849&gt;J$10,$E849&gt;0),$D849/$E849,IF(J$10=$F849,$D849-SUM($G849:I849),0))</f>
        <v>0</v>
      </c>
      <c r="K849" s="10">
        <f>IF(AND($F849&gt;K$10,$E849&gt;0),$D849/$E849,IF(K$10=$F849,$D849-SUM($G849:J849),0))</f>
        <v>0</v>
      </c>
      <c r="L849" s="10">
        <f>IF(AND($F849&gt;L$10,$E849&gt;0),$D849/$E849,IF(L$10=$F849,$D849-SUM($G849:K849),0))</f>
        <v>0</v>
      </c>
      <c r="M849" s="10">
        <f>IF(AND($F849&gt;M$10,$E849&gt;0),$D849/$E849,IF(M$10=$F849,$D849-SUM($G849:L849),0))</f>
        <v>0</v>
      </c>
      <c r="N849" s="2"/>
      <c r="O849" s="10">
        <f>I849*PRODUCT($O$17:O$17)</f>
        <v>0</v>
      </c>
      <c r="P849" s="10">
        <f>J849*PRODUCT($O$17:P$17)</f>
        <v>0</v>
      </c>
      <c r="Q849" s="10">
        <f>K849*PRODUCT($O$17:Q$17)</f>
        <v>0</v>
      </c>
      <c r="R849" s="10">
        <f>L849*PRODUCT($O$17:R$17)</f>
        <v>0</v>
      </c>
      <c r="S849" s="10">
        <f>M849*PRODUCT($O$17:S$17)</f>
        <v>0</v>
      </c>
      <c r="T849" s="2"/>
      <c r="U849" s="10">
        <f t="shared" si="76"/>
        <v>1042.308475377034</v>
      </c>
      <c r="V849" s="10">
        <f t="shared" si="81"/>
        <v>1051.6892516554271</v>
      </c>
      <c r="W849" s="10">
        <f t="shared" si="81"/>
        <v>1061.1544549203259</v>
      </c>
      <c r="X849" s="10">
        <f t="shared" si="81"/>
        <v>1070.7048450146087</v>
      </c>
      <c r="Y849" s="10">
        <f t="shared" si="81"/>
        <v>1080.34118861974</v>
      </c>
    </row>
    <row r="850" spans="1:25" s="5" customFormat="1" x14ac:dyDescent="0.2">
      <c r="A850" s="2"/>
      <c r="B850" s="29">
        <f>'3) Input geactiveerde inflatie'!B837</f>
        <v>825</v>
      </c>
      <c r="C850" s="29">
        <f>'3) Input geactiveerde inflatie'!D837</f>
        <v>56111.796923008515</v>
      </c>
      <c r="D850" s="10">
        <f t="shared" si="77"/>
        <v>28055.898461504257</v>
      </c>
      <c r="E850" s="39">
        <f>'3) Input geactiveerde inflatie'!E837</f>
        <v>42.5</v>
      </c>
      <c r="F850" s="51">
        <f>'3) Input geactiveerde inflatie'!F837</f>
        <v>2064</v>
      </c>
      <c r="G850" s="2"/>
      <c r="H850" s="53"/>
      <c r="I850" s="10">
        <f>IF(AND($F850&gt;I$10,$E850&gt;0),$D850/$E850,IF(I$10=$F850,$D850-SUM($G850:G850),0))</f>
        <v>660.13878732951196</v>
      </c>
      <c r="J850" s="10">
        <f>IF(AND($F850&gt;J$10,$E850&gt;0),$D850/$E850,IF(J$10=$F850,$D850-SUM($G850:I850),0))</f>
        <v>660.13878732951196</v>
      </c>
      <c r="K850" s="10">
        <f>IF(AND($F850&gt;K$10,$E850&gt;0),$D850/$E850,IF(K$10=$F850,$D850-SUM($G850:J850),0))</f>
        <v>660.13878732951196</v>
      </c>
      <c r="L850" s="10">
        <f>IF(AND($F850&gt;L$10,$E850&gt;0),$D850/$E850,IF(L$10=$F850,$D850-SUM($G850:K850),0))</f>
        <v>660.13878732951196</v>
      </c>
      <c r="M850" s="10">
        <f>IF(AND($F850&gt;M$10,$E850&gt;0),$D850/$E850,IF(M$10=$F850,$D850-SUM($G850:L850),0))</f>
        <v>660.13878732951196</v>
      </c>
      <c r="N850" s="2"/>
      <c r="O850" s="10">
        <f>I850*PRODUCT($O$17:O$17)</f>
        <v>666.08003641547748</v>
      </c>
      <c r="P850" s="10">
        <f>J850*PRODUCT($O$17:P$17)</f>
        <v>672.07475674321677</v>
      </c>
      <c r="Q850" s="10">
        <f>K850*PRODUCT($O$17:Q$17)</f>
        <v>678.12342955390557</v>
      </c>
      <c r="R850" s="10">
        <f>L850*PRODUCT($O$17:R$17)</f>
        <v>684.22654041989063</v>
      </c>
      <c r="S850" s="10">
        <f>M850*PRODUCT($O$17:S$17)</f>
        <v>690.38457928366961</v>
      </c>
      <c r="T850" s="2"/>
      <c r="U850" s="10">
        <f t="shared" si="76"/>
        <v>27642.321511242313</v>
      </c>
      <c r="V850" s="10">
        <f t="shared" si="81"/>
        <v>27219.027648100277</v>
      </c>
      <c r="W850" s="10">
        <f t="shared" si="81"/>
        <v>26785.875467379268</v>
      </c>
      <c r="X850" s="10">
        <f t="shared" si="81"/>
        <v>26342.721806165788</v>
      </c>
      <c r="Y850" s="10">
        <f t="shared" si="81"/>
        <v>25889.42172313761</v>
      </c>
    </row>
    <row r="851" spans="1:25" s="5" customFormat="1" x14ac:dyDescent="0.2">
      <c r="A851" s="2"/>
      <c r="B851" s="29">
        <f>'3) Input geactiveerde inflatie'!B838</f>
        <v>826</v>
      </c>
      <c r="C851" s="29">
        <f>'3) Input geactiveerde inflatie'!D838</f>
        <v>25041.724457864591</v>
      </c>
      <c r="D851" s="10">
        <f t="shared" si="77"/>
        <v>12520.862228932296</v>
      </c>
      <c r="E851" s="39">
        <f>'3) Input geactiveerde inflatie'!E838</f>
        <v>32.5</v>
      </c>
      <c r="F851" s="51">
        <f>'3) Input geactiveerde inflatie'!F838</f>
        <v>2054</v>
      </c>
      <c r="G851" s="2"/>
      <c r="H851" s="53"/>
      <c r="I851" s="10">
        <f>IF(AND($F851&gt;I$10,$E851&gt;0),$D851/$E851,IF(I$10=$F851,$D851-SUM($G851:G851),0))</f>
        <v>385.25729935176292</v>
      </c>
      <c r="J851" s="10">
        <f>IF(AND($F851&gt;J$10,$E851&gt;0),$D851/$E851,IF(J$10=$F851,$D851-SUM($G851:I851),0))</f>
        <v>385.25729935176292</v>
      </c>
      <c r="K851" s="10">
        <f>IF(AND($F851&gt;K$10,$E851&gt;0),$D851/$E851,IF(K$10=$F851,$D851-SUM($G851:J851),0))</f>
        <v>385.25729935176292</v>
      </c>
      <c r="L851" s="10">
        <f>IF(AND($F851&gt;L$10,$E851&gt;0),$D851/$E851,IF(L$10=$F851,$D851-SUM($G851:K851),0))</f>
        <v>385.25729935176292</v>
      </c>
      <c r="M851" s="10">
        <f>IF(AND($F851&gt;M$10,$E851&gt;0),$D851/$E851,IF(M$10=$F851,$D851-SUM($G851:L851),0))</f>
        <v>385.25729935176292</v>
      </c>
      <c r="N851" s="2"/>
      <c r="O851" s="10">
        <f>I851*PRODUCT($O$17:O$17)</f>
        <v>388.72461504592877</v>
      </c>
      <c r="P851" s="10">
        <f>J851*PRODUCT($O$17:P$17)</f>
        <v>392.22313658134209</v>
      </c>
      <c r="Q851" s="10">
        <f>K851*PRODUCT($O$17:Q$17)</f>
        <v>395.7531448105741</v>
      </c>
      <c r="R851" s="10">
        <f>L851*PRODUCT($O$17:R$17)</f>
        <v>399.31492311386921</v>
      </c>
      <c r="S851" s="10">
        <f>M851*PRODUCT($O$17:S$17)</f>
        <v>402.90875742189399</v>
      </c>
      <c r="T851" s="2"/>
      <c r="U851" s="10">
        <f t="shared" si="76"/>
        <v>12244.825373946756</v>
      </c>
      <c r="V851" s="10">
        <f t="shared" si="81"/>
        <v>11962.805665730933</v>
      </c>
      <c r="W851" s="10">
        <f t="shared" si="81"/>
        <v>11674.717771911935</v>
      </c>
      <c r="X851" s="10">
        <f t="shared" si="81"/>
        <v>11380.475308745274</v>
      </c>
      <c r="Y851" s="10">
        <f t="shared" si="81"/>
        <v>11079.990829102086</v>
      </c>
    </row>
    <row r="852" spans="1:25" s="5" customFormat="1" x14ac:dyDescent="0.2">
      <c r="A852" s="2"/>
      <c r="B852" s="29">
        <f>'3) Input geactiveerde inflatie'!B839</f>
        <v>827</v>
      </c>
      <c r="C852" s="29">
        <f>'3) Input geactiveerde inflatie'!D839</f>
        <v>1605.7774950938656</v>
      </c>
      <c r="D852" s="10">
        <f t="shared" si="77"/>
        <v>802.88874754693279</v>
      </c>
      <c r="E852" s="39">
        <f>'3) Input geactiveerde inflatie'!E839</f>
        <v>2.5</v>
      </c>
      <c r="F852" s="51">
        <f>'3) Input geactiveerde inflatie'!F839</f>
        <v>2024</v>
      </c>
      <c r="G852" s="2"/>
      <c r="H852" s="53"/>
      <c r="I852" s="10">
        <f>IF(AND($F852&gt;I$10,$E852&gt;0),$D852/$E852,IF(I$10=$F852,$D852-SUM($G852:G852),0))</f>
        <v>321.15549901877313</v>
      </c>
      <c r="J852" s="10">
        <f>IF(AND($F852&gt;J$10,$E852&gt;0),$D852/$E852,IF(J$10=$F852,$D852-SUM($G852:I852),0))</f>
        <v>321.15549901877313</v>
      </c>
      <c r="K852" s="10">
        <f>IF(AND($F852&gt;K$10,$E852&gt;0),$D852/$E852,IF(K$10=$F852,$D852-SUM($G852:J852),0))</f>
        <v>160.57774950938654</v>
      </c>
      <c r="L852" s="10">
        <f>IF(AND($F852&gt;L$10,$E852&gt;0),$D852/$E852,IF(L$10=$F852,$D852-SUM($G852:K852),0))</f>
        <v>0</v>
      </c>
      <c r="M852" s="10">
        <f>IF(AND($F852&gt;M$10,$E852&gt;0),$D852/$E852,IF(M$10=$F852,$D852-SUM($G852:L852),0))</f>
        <v>0</v>
      </c>
      <c r="N852" s="2"/>
      <c r="O852" s="10">
        <f>I852*PRODUCT($O$17:O$17)</f>
        <v>324.04589850994205</v>
      </c>
      <c r="P852" s="10">
        <f>J852*PRODUCT($O$17:P$17)</f>
        <v>326.96231159653149</v>
      </c>
      <c r="Q852" s="10">
        <f>K852*PRODUCT($O$17:Q$17)</f>
        <v>164.9524862004501</v>
      </c>
      <c r="R852" s="10">
        <f>L852*PRODUCT($O$17:R$17)</f>
        <v>0</v>
      </c>
      <c r="S852" s="10">
        <f>M852*PRODUCT($O$17:S$17)</f>
        <v>0</v>
      </c>
      <c r="T852" s="2"/>
      <c r="U852" s="10">
        <f t="shared" si="76"/>
        <v>486.06884776491302</v>
      </c>
      <c r="V852" s="10">
        <f t="shared" si="81"/>
        <v>163.48115579826572</v>
      </c>
      <c r="W852" s="10">
        <f t="shared" si="81"/>
        <v>0</v>
      </c>
      <c r="X852" s="10">
        <f t="shared" si="81"/>
        <v>0</v>
      </c>
      <c r="Y852" s="10">
        <f t="shared" si="81"/>
        <v>0</v>
      </c>
    </row>
    <row r="853" spans="1:25" s="5" customFormat="1" x14ac:dyDescent="0.2">
      <c r="A853" s="2"/>
      <c r="B853" s="29">
        <f>'3) Input geactiveerde inflatie'!B840</f>
        <v>828</v>
      </c>
      <c r="C853" s="29">
        <f>'3) Input geactiveerde inflatie'!D840</f>
        <v>-6.6545580921228967E-12</v>
      </c>
      <c r="D853" s="10">
        <f t="shared" si="77"/>
        <v>-3.3272790460614484E-12</v>
      </c>
      <c r="E853" s="39">
        <f>'3) Input geactiveerde inflatie'!E840</f>
        <v>0</v>
      </c>
      <c r="F853" s="51">
        <f>'3) Input geactiveerde inflatie'!F840</f>
        <v>2019</v>
      </c>
      <c r="G853" s="2"/>
      <c r="H853" s="53"/>
      <c r="I853" s="10">
        <f>IF(AND($F853&gt;I$10,$E853&gt;0),$D853/$E853,IF(I$10=$F853,$D853-SUM($G853:G853),0))</f>
        <v>0</v>
      </c>
      <c r="J853" s="10">
        <f>IF(AND($F853&gt;J$10,$E853&gt;0),$D853/$E853,IF(J$10=$F853,$D853-SUM($G853:I853),0))</f>
        <v>0</v>
      </c>
      <c r="K853" s="10">
        <f>IF(AND($F853&gt;K$10,$E853&gt;0),$D853/$E853,IF(K$10=$F853,$D853-SUM($G853:J853),0))</f>
        <v>0</v>
      </c>
      <c r="L853" s="10">
        <f>IF(AND($F853&gt;L$10,$E853&gt;0),$D853/$E853,IF(L$10=$F853,$D853-SUM($G853:K853),0))</f>
        <v>0</v>
      </c>
      <c r="M853" s="10">
        <f>IF(AND($F853&gt;M$10,$E853&gt;0),$D853/$E853,IF(M$10=$F853,$D853-SUM($G853:L853),0))</f>
        <v>0</v>
      </c>
      <c r="N853" s="2"/>
      <c r="O853" s="10">
        <f>I853*PRODUCT($O$17:O$17)</f>
        <v>0</v>
      </c>
      <c r="P853" s="10">
        <f>J853*PRODUCT($O$17:P$17)</f>
        <v>0</v>
      </c>
      <c r="Q853" s="10">
        <f>K853*PRODUCT($O$17:Q$17)</f>
        <v>0</v>
      </c>
      <c r="R853" s="10">
        <f>L853*PRODUCT($O$17:R$17)</f>
        <v>0</v>
      </c>
      <c r="S853" s="10">
        <f>M853*PRODUCT($O$17:S$17)</f>
        <v>0</v>
      </c>
      <c r="T853" s="2"/>
      <c r="U853" s="10">
        <f t="shared" si="76"/>
        <v>-3.3572245574760009E-12</v>
      </c>
      <c r="V853" s="10">
        <f t="shared" si="81"/>
        <v>-3.3874395784932844E-12</v>
      </c>
      <c r="W853" s="10">
        <f t="shared" si="81"/>
        <v>-3.4179265346997236E-12</v>
      </c>
      <c r="X853" s="10">
        <f t="shared" si="81"/>
        <v>-3.4486878735120207E-12</v>
      </c>
      <c r="Y853" s="10">
        <f t="shared" si="81"/>
        <v>-3.4797260643736286E-12</v>
      </c>
    </row>
    <row r="854" spans="1:25" s="5" customFormat="1" x14ac:dyDescent="0.2">
      <c r="A854" s="2"/>
      <c r="B854" s="29">
        <f>'3) Input geactiveerde inflatie'!B841</f>
        <v>829</v>
      </c>
      <c r="C854" s="29">
        <f>'3) Input geactiveerde inflatie'!D841</f>
        <v>665.7643486754996</v>
      </c>
      <c r="D854" s="10">
        <f t="shared" si="77"/>
        <v>332.8821743377498</v>
      </c>
      <c r="E854" s="39">
        <f>'3) Input geactiveerde inflatie'!E841</f>
        <v>0</v>
      </c>
      <c r="F854" s="51">
        <f>'3) Input geactiveerde inflatie'!F841</f>
        <v>2014</v>
      </c>
      <c r="G854" s="2"/>
      <c r="H854" s="53"/>
      <c r="I854" s="10">
        <f>IF(AND($F854&gt;I$10,$E854&gt;0),$D854/$E854,IF(I$10=$F854,$D854-SUM($G854:G854),0))</f>
        <v>0</v>
      </c>
      <c r="J854" s="10">
        <f>IF(AND($F854&gt;J$10,$E854&gt;0),$D854/$E854,IF(J$10=$F854,$D854-SUM($G854:I854),0))</f>
        <v>0</v>
      </c>
      <c r="K854" s="10">
        <f>IF(AND($F854&gt;K$10,$E854&gt;0),$D854/$E854,IF(K$10=$F854,$D854-SUM($G854:J854),0))</f>
        <v>0</v>
      </c>
      <c r="L854" s="10">
        <f>IF(AND($F854&gt;L$10,$E854&gt;0),$D854/$E854,IF(L$10=$F854,$D854-SUM($G854:K854),0))</f>
        <v>0</v>
      </c>
      <c r="M854" s="10">
        <f>IF(AND($F854&gt;M$10,$E854&gt;0),$D854/$E854,IF(M$10=$F854,$D854-SUM($G854:L854),0))</f>
        <v>0</v>
      </c>
      <c r="N854" s="2"/>
      <c r="O854" s="10">
        <f>I854*PRODUCT($O$17:O$17)</f>
        <v>0</v>
      </c>
      <c r="P854" s="10">
        <f>J854*PRODUCT($O$17:P$17)</f>
        <v>0</v>
      </c>
      <c r="Q854" s="10">
        <f>K854*PRODUCT($O$17:Q$17)</f>
        <v>0</v>
      </c>
      <c r="R854" s="10">
        <f>L854*PRODUCT($O$17:R$17)</f>
        <v>0</v>
      </c>
      <c r="S854" s="10">
        <f>M854*PRODUCT($O$17:S$17)</f>
        <v>0</v>
      </c>
      <c r="T854" s="2"/>
      <c r="U854" s="10">
        <f t="shared" si="76"/>
        <v>335.87811390678951</v>
      </c>
      <c r="V854" s="10">
        <f t="shared" si="81"/>
        <v>338.90101693195061</v>
      </c>
      <c r="W854" s="10">
        <f t="shared" si="81"/>
        <v>341.95112608433811</v>
      </c>
      <c r="X854" s="10">
        <f t="shared" si="81"/>
        <v>345.0286862190971</v>
      </c>
      <c r="Y854" s="10">
        <f t="shared" si="81"/>
        <v>348.13394439506891</v>
      </c>
    </row>
    <row r="855" spans="1:25" s="5" customFormat="1" x14ac:dyDescent="0.2">
      <c r="A855" s="2"/>
      <c r="B855" s="29">
        <f>'3) Input geactiveerde inflatie'!B842</f>
        <v>830</v>
      </c>
      <c r="C855" s="29">
        <f>'3) Input geactiveerde inflatie'!D842</f>
        <v>98286.532045070548</v>
      </c>
      <c r="D855" s="10">
        <f t="shared" si="77"/>
        <v>49143.266022535274</v>
      </c>
      <c r="E855" s="39">
        <f>'3) Input geactiveerde inflatie'!E842</f>
        <v>43.5</v>
      </c>
      <c r="F855" s="51">
        <f>'3) Input geactiveerde inflatie'!F842</f>
        <v>2065</v>
      </c>
      <c r="G855" s="2"/>
      <c r="H855" s="53"/>
      <c r="I855" s="10">
        <f>IF(AND($F855&gt;I$10,$E855&gt;0),$D855/$E855,IF(I$10=$F855,$D855-SUM($G855:G855),0))</f>
        <v>1129.7302533916154</v>
      </c>
      <c r="J855" s="10">
        <f>IF(AND($F855&gt;J$10,$E855&gt;0),$D855/$E855,IF(J$10=$F855,$D855-SUM($G855:I855),0))</f>
        <v>1129.7302533916154</v>
      </c>
      <c r="K855" s="10">
        <f>IF(AND($F855&gt;K$10,$E855&gt;0),$D855/$E855,IF(K$10=$F855,$D855-SUM($G855:J855),0))</f>
        <v>1129.7302533916154</v>
      </c>
      <c r="L855" s="10">
        <f>IF(AND($F855&gt;L$10,$E855&gt;0),$D855/$E855,IF(L$10=$F855,$D855-SUM($G855:K855),0))</f>
        <v>1129.7302533916154</v>
      </c>
      <c r="M855" s="10">
        <f>IF(AND($F855&gt;M$10,$E855&gt;0),$D855/$E855,IF(M$10=$F855,$D855-SUM($G855:L855),0))</f>
        <v>1129.7302533916154</v>
      </c>
      <c r="N855" s="2"/>
      <c r="O855" s="10">
        <f>I855*PRODUCT($O$17:O$17)</f>
        <v>1139.8978256721398</v>
      </c>
      <c r="P855" s="10">
        <f>J855*PRODUCT($O$17:P$17)</f>
        <v>1150.1569061031889</v>
      </c>
      <c r="Q855" s="10">
        <f>K855*PRODUCT($O$17:Q$17)</f>
        <v>1160.5083182581175</v>
      </c>
      <c r="R855" s="10">
        <f>L855*PRODUCT($O$17:R$17)</f>
        <v>1170.9528931224404</v>
      </c>
      <c r="S855" s="10">
        <f>M855*PRODUCT($O$17:S$17)</f>
        <v>1181.4914691605422</v>
      </c>
      <c r="T855" s="2"/>
      <c r="U855" s="10">
        <f t="shared" si="76"/>
        <v>48445.657591065945</v>
      </c>
      <c r="V855" s="10">
        <f t="shared" si="81"/>
        <v>47731.511603282343</v>
      </c>
      <c r="W855" s="10">
        <f t="shared" si="81"/>
        <v>47000.586889453763</v>
      </c>
      <c r="X855" s="10">
        <f t="shared" si="81"/>
        <v>46252.639278336399</v>
      </c>
      <c r="Y855" s="10">
        <f t="shared" si="81"/>
        <v>45487.42156268088</v>
      </c>
    </row>
    <row r="856" spans="1:25" s="5" customFormat="1" x14ac:dyDescent="0.2">
      <c r="A856" s="2"/>
      <c r="B856" s="29">
        <f>'3) Input geactiveerde inflatie'!B843</f>
        <v>831</v>
      </c>
      <c r="C856" s="29">
        <f>'3) Input geactiveerde inflatie'!D843</f>
        <v>32994.449140771816</v>
      </c>
      <c r="D856" s="10">
        <f t="shared" si="77"/>
        <v>16497.224570385908</v>
      </c>
      <c r="E856" s="39">
        <f>'3) Input geactiveerde inflatie'!E843</f>
        <v>33.5</v>
      </c>
      <c r="F856" s="51">
        <f>'3) Input geactiveerde inflatie'!F843</f>
        <v>2055</v>
      </c>
      <c r="G856" s="2"/>
      <c r="H856" s="53"/>
      <c r="I856" s="10">
        <f>IF(AND($F856&gt;I$10,$E856&gt;0),$D856/$E856,IF(I$10=$F856,$D856-SUM($G856:G856),0))</f>
        <v>492.45446478763904</v>
      </c>
      <c r="J856" s="10">
        <f>IF(AND($F856&gt;J$10,$E856&gt;0),$D856/$E856,IF(J$10=$F856,$D856-SUM($G856:I856),0))</f>
        <v>492.45446478763904</v>
      </c>
      <c r="K856" s="10">
        <f>IF(AND($F856&gt;K$10,$E856&gt;0),$D856/$E856,IF(K$10=$F856,$D856-SUM($G856:J856),0))</f>
        <v>492.45446478763904</v>
      </c>
      <c r="L856" s="10">
        <f>IF(AND($F856&gt;L$10,$E856&gt;0),$D856/$E856,IF(L$10=$F856,$D856-SUM($G856:K856),0))</f>
        <v>492.45446478763904</v>
      </c>
      <c r="M856" s="10">
        <f>IF(AND($F856&gt;M$10,$E856&gt;0),$D856/$E856,IF(M$10=$F856,$D856-SUM($G856:L856),0))</f>
        <v>492.45446478763904</v>
      </c>
      <c r="N856" s="2"/>
      <c r="O856" s="10">
        <f>I856*PRODUCT($O$17:O$17)</f>
        <v>496.88655497072773</v>
      </c>
      <c r="P856" s="10">
        <f>J856*PRODUCT($O$17:P$17)</f>
        <v>501.35853396546423</v>
      </c>
      <c r="Q856" s="10">
        <f>K856*PRODUCT($O$17:Q$17)</f>
        <v>505.8707607711533</v>
      </c>
      <c r="R856" s="10">
        <f>L856*PRODUCT($O$17:R$17)</f>
        <v>510.42359761809365</v>
      </c>
      <c r="S856" s="10">
        <f>M856*PRODUCT($O$17:S$17)</f>
        <v>515.0174099966564</v>
      </c>
      <c r="T856" s="2"/>
      <c r="U856" s="10">
        <f t="shared" si="76"/>
        <v>16148.813036548652</v>
      </c>
      <c r="V856" s="10">
        <f t="shared" si="81"/>
        <v>15792.793819912125</v>
      </c>
      <c r="W856" s="10">
        <f t="shared" si="81"/>
        <v>15429.058203520181</v>
      </c>
      <c r="X856" s="10">
        <f t="shared" si="81"/>
        <v>15057.496129733767</v>
      </c>
      <c r="Y856" s="10">
        <f t="shared" si="81"/>
        <v>14677.996184904712</v>
      </c>
    </row>
    <row r="857" spans="1:25" s="5" customFormat="1" x14ac:dyDescent="0.2">
      <c r="A857" s="2"/>
      <c r="B857" s="29">
        <f>'3) Input geactiveerde inflatie'!B844</f>
        <v>832</v>
      </c>
      <c r="C857" s="29">
        <f>'3) Input geactiveerde inflatie'!D844</f>
        <v>1255.5369797495496</v>
      </c>
      <c r="D857" s="10">
        <f t="shared" si="77"/>
        <v>627.76848987477479</v>
      </c>
      <c r="E857" s="39">
        <f>'3) Input geactiveerde inflatie'!E844</f>
        <v>3.5</v>
      </c>
      <c r="F857" s="51">
        <f>'3) Input geactiveerde inflatie'!F844</f>
        <v>2025</v>
      </c>
      <c r="G857" s="2"/>
      <c r="H857" s="53"/>
      <c r="I857" s="10">
        <f>IF(AND($F857&gt;I$10,$E857&gt;0),$D857/$E857,IF(I$10=$F857,$D857-SUM($G857:G857),0))</f>
        <v>179.36242567850709</v>
      </c>
      <c r="J857" s="10">
        <f>IF(AND($F857&gt;J$10,$E857&gt;0),$D857/$E857,IF(J$10=$F857,$D857-SUM($G857:I857),0))</f>
        <v>179.36242567850709</v>
      </c>
      <c r="K857" s="10">
        <f>IF(AND($F857&gt;K$10,$E857&gt;0),$D857/$E857,IF(K$10=$F857,$D857-SUM($G857:J857),0))</f>
        <v>179.36242567850709</v>
      </c>
      <c r="L857" s="10">
        <f>IF(AND($F857&gt;L$10,$E857&gt;0),$D857/$E857,IF(L$10=$F857,$D857-SUM($G857:K857),0))</f>
        <v>89.681212839253476</v>
      </c>
      <c r="M857" s="10">
        <f>IF(AND($F857&gt;M$10,$E857&gt;0),$D857/$E857,IF(M$10=$F857,$D857-SUM($G857:L857),0))</f>
        <v>0</v>
      </c>
      <c r="N857" s="2"/>
      <c r="O857" s="10">
        <f>I857*PRODUCT($O$17:O$17)</f>
        <v>180.97668750961364</v>
      </c>
      <c r="P857" s="10">
        <f>J857*PRODUCT($O$17:P$17)</f>
        <v>182.60547769720014</v>
      </c>
      <c r="Q857" s="10">
        <f>K857*PRODUCT($O$17:Q$17)</f>
        <v>184.24892699647492</v>
      </c>
      <c r="R857" s="10">
        <f>L857*PRODUCT($O$17:R$17)</f>
        <v>92.95358366972151</v>
      </c>
      <c r="S857" s="10">
        <f>M857*PRODUCT($O$17:S$17)</f>
        <v>0</v>
      </c>
      <c r="T857" s="2"/>
      <c r="U857" s="10">
        <f t="shared" si="76"/>
        <v>452.44171877403403</v>
      </c>
      <c r="V857" s="10">
        <f t="shared" si="81"/>
        <v>273.9082165458002</v>
      </c>
      <c r="W857" s="10">
        <f t="shared" si="81"/>
        <v>92.124463498237475</v>
      </c>
      <c r="X857" s="10">
        <f t="shared" si="81"/>
        <v>0</v>
      </c>
      <c r="Y857" s="10">
        <f t="shared" si="81"/>
        <v>0</v>
      </c>
    </row>
    <row r="858" spans="1:25" s="5" customFormat="1" x14ac:dyDescent="0.2">
      <c r="A858" s="2"/>
      <c r="B858" s="29">
        <f>'3) Input geactiveerde inflatie'!B845</f>
        <v>833</v>
      </c>
      <c r="C858" s="29">
        <f>'3) Input geactiveerde inflatie'!D845</f>
        <v>1.1015799827873705E-11</v>
      </c>
      <c r="D858" s="10">
        <f t="shared" si="77"/>
        <v>5.5078999139368526E-12</v>
      </c>
      <c r="E858" s="39">
        <f>'3) Input geactiveerde inflatie'!E845</f>
        <v>0</v>
      </c>
      <c r="F858" s="51">
        <f>'3) Input geactiveerde inflatie'!F845</f>
        <v>2020</v>
      </c>
      <c r="G858" s="2"/>
      <c r="H858" s="53"/>
      <c r="I858" s="10">
        <f>IF(AND($F858&gt;I$10,$E858&gt;0),$D858/$E858,IF(I$10=$F858,$D858-SUM($G858:G858),0))</f>
        <v>0</v>
      </c>
      <c r="J858" s="10">
        <f>IF(AND($F858&gt;J$10,$E858&gt;0),$D858/$E858,IF(J$10=$F858,$D858-SUM($G858:I858),0))</f>
        <v>0</v>
      </c>
      <c r="K858" s="10">
        <f>IF(AND($F858&gt;K$10,$E858&gt;0),$D858/$E858,IF(K$10=$F858,$D858-SUM($G858:J858),0))</f>
        <v>0</v>
      </c>
      <c r="L858" s="10">
        <f>IF(AND($F858&gt;L$10,$E858&gt;0),$D858/$E858,IF(L$10=$F858,$D858-SUM($G858:K858),0))</f>
        <v>0</v>
      </c>
      <c r="M858" s="10">
        <f>IF(AND($F858&gt;M$10,$E858&gt;0),$D858/$E858,IF(M$10=$F858,$D858-SUM($G858:L858),0))</f>
        <v>0</v>
      </c>
      <c r="N858" s="2"/>
      <c r="O858" s="10">
        <f>I858*PRODUCT($O$17:O$17)</f>
        <v>0</v>
      </c>
      <c r="P858" s="10">
        <f>J858*PRODUCT($O$17:P$17)</f>
        <v>0</v>
      </c>
      <c r="Q858" s="10">
        <f>K858*PRODUCT($O$17:Q$17)</f>
        <v>0</v>
      </c>
      <c r="R858" s="10">
        <f>L858*PRODUCT($O$17:R$17)</f>
        <v>0</v>
      </c>
      <c r="S858" s="10">
        <f>M858*PRODUCT($O$17:S$17)</f>
        <v>0</v>
      </c>
      <c r="T858" s="2"/>
      <c r="U858" s="10">
        <f t="shared" ref="U858:U921" si="82">D858*O$17-O858</f>
        <v>5.557471013162284E-12</v>
      </c>
      <c r="V858" s="10">
        <f t="shared" si="81"/>
        <v>5.6074882522807443E-12</v>
      </c>
      <c r="W858" s="10">
        <f t="shared" si="81"/>
        <v>5.6579556465512705E-12</v>
      </c>
      <c r="X858" s="10">
        <f t="shared" si="81"/>
        <v>5.7088772473702315E-12</v>
      </c>
      <c r="Y858" s="10">
        <f t="shared" si="81"/>
        <v>5.7602571425965634E-12</v>
      </c>
    </row>
    <row r="859" spans="1:25" s="5" customFormat="1" x14ac:dyDescent="0.2">
      <c r="A859" s="2"/>
      <c r="B859" s="29">
        <f>'3) Input geactiveerde inflatie'!B846</f>
        <v>834</v>
      </c>
      <c r="C859" s="29">
        <f>'3) Input geactiveerde inflatie'!D846</f>
        <v>1227.1602372842008</v>
      </c>
      <c r="D859" s="10">
        <f t="shared" ref="D859:D922" si="83">C859*$F$20</f>
        <v>613.58011864210039</v>
      </c>
      <c r="E859" s="39">
        <f>'3) Input geactiveerde inflatie'!E846</f>
        <v>0</v>
      </c>
      <c r="F859" s="51">
        <f>'3) Input geactiveerde inflatie'!F846</f>
        <v>2015</v>
      </c>
      <c r="G859" s="2"/>
      <c r="H859" s="53"/>
      <c r="I859" s="10">
        <f>IF(AND($F859&gt;I$10,$E859&gt;0),$D859/$E859,IF(I$10=$F859,$D859-SUM($G859:G859),0))</f>
        <v>0</v>
      </c>
      <c r="J859" s="10">
        <f>IF(AND($F859&gt;J$10,$E859&gt;0),$D859/$E859,IF(J$10=$F859,$D859-SUM($G859:I859),0))</f>
        <v>0</v>
      </c>
      <c r="K859" s="10">
        <f>IF(AND($F859&gt;K$10,$E859&gt;0),$D859/$E859,IF(K$10=$F859,$D859-SUM($G859:J859),0))</f>
        <v>0</v>
      </c>
      <c r="L859" s="10">
        <f>IF(AND($F859&gt;L$10,$E859&gt;0),$D859/$E859,IF(L$10=$F859,$D859-SUM($G859:K859),0))</f>
        <v>0</v>
      </c>
      <c r="M859" s="10">
        <f>IF(AND($F859&gt;M$10,$E859&gt;0),$D859/$E859,IF(M$10=$F859,$D859-SUM($G859:L859),0))</f>
        <v>0</v>
      </c>
      <c r="N859" s="2"/>
      <c r="O859" s="10">
        <f>I859*PRODUCT($O$17:O$17)</f>
        <v>0</v>
      </c>
      <c r="P859" s="10">
        <f>J859*PRODUCT($O$17:P$17)</f>
        <v>0</v>
      </c>
      <c r="Q859" s="10">
        <f>K859*PRODUCT($O$17:Q$17)</f>
        <v>0</v>
      </c>
      <c r="R859" s="10">
        <f>L859*PRODUCT($O$17:R$17)</f>
        <v>0</v>
      </c>
      <c r="S859" s="10">
        <f>M859*PRODUCT($O$17:S$17)</f>
        <v>0</v>
      </c>
      <c r="T859" s="2"/>
      <c r="U859" s="10">
        <f t="shared" si="82"/>
        <v>619.10233970987917</v>
      </c>
      <c r="V859" s="10">
        <f t="shared" ref="V859:Y874" si="84">U859*P$17-P859</f>
        <v>624.67426076726804</v>
      </c>
      <c r="W859" s="10">
        <f t="shared" si="84"/>
        <v>630.29632911417343</v>
      </c>
      <c r="X859" s="10">
        <f t="shared" si="84"/>
        <v>635.96899607620094</v>
      </c>
      <c r="Y859" s="10">
        <f t="shared" si="84"/>
        <v>641.69271704088669</v>
      </c>
    </row>
    <row r="860" spans="1:25" s="5" customFormat="1" x14ac:dyDescent="0.2">
      <c r="A860" s="2"/>
      <c r="B860" s="29">
        <f>'3) Input geactiveerde inflatie'!B847</f>
        <v>835</v>
      </c>
      <c r="C860" s="29">
        <f>'3) Input geactiveerde inflatie'!D847</f>
        <v>81842.703621637076</v>
      </c>
      <c r="D860" s="10">
        <f t="shared" si="83"/>
        <v>40921.351810818538</v>
      </c>
      <c r="E860" s="39">
        <f>'3) Input geactiveerde inflatie'!E847</f>
        <v>44.5</v>
      </c>
      <c r="F860" s="51">
        <f>'3) Input geactiveerde inflatie'!F847</f>
        <v>2066</v>
      </c>
      <c r="G860" s="2"/>
      <c r="H860" s="53"/>
      <c r="I860" s="10">
        <f>IF(AND($F860&gt;I$10,$E860&gt;0),$D860/$E860,IF(I$10=$F860,$D860-SUM($G860:G860),0))</f>
        <v>919.58093956895596</v>
      </c>
      <c r="J860" s="10">
        <f>IF(AND($F860&gt;J$10,$E860&gt;0),$D860/$E860,IF(J$10=$F860,$D860-SUM($G860:I860),0))</f>
        <v>919.58093956895596</v>
      </c>
      <c r="K860" s="10">
        <f>IF(AND($F860&gt;K$10,$E860&gt;0),$D860/$E860,IF(K$10=$F860,$D860-SUM($G860:J860),0))</f>
        <v>919.58093956895596</v>
      </c>
      <c r="L860" s="10">
        <f>IF(AND($F860&gt;L$10,$E860&gt;0),$D860/$E860,IF(L$10=$F860,$D860-SUM($G860:K860),0))</f>
        <v>919.58093956895596</v>
      </c>
      <c r="M860" s="10">
        <f>IF(AND($F860&gt;M$10,$E860&gt;0),$D860/$E860,IF(M$10=$F860,$D860-SUM($G860:L860),0))</f>
        <v>919.58093956895596</v>
      </c>
      <c r="N860" s="2"/>
      <c r="O860" s="10">
        <f>I860*PRODUCT($O$17:O$17)</f>
        <v>927.85716802507648</v>
      </c>
      <c r="P860" s="10">
        <f>J860*PRODUCT($O$17:P$17)</f>
        <v>936.20788253730211</v>
      </c>
      <c r="Q860" s="10">
        <f>K860*PRODUCT($O$17:Q$17)</f>
        <v>944.63375348013756</v>
      </c>
      <c r="R860" s="10">
        <f>L860*PRODUCT($O$17:R$17)</f>
        <v>953.13545726145867</v>
      </c>
      <c r="S860" s="10">
        <f>M860*PRODUCT($O$17:S$17)</f>
        <v>961.7136763768118</v>
      </c>
      <c r="T860" s="2"/>
      <c r="U860" s="10">
        <f t="shared" si="82"/>
        <v>40361.786809090823</v>
      </c>
      <c r="V860" s="10">
        <f t="shared" si="84"/>
        <v>39788.835007835332</v>
      </c>
      <c r="W860" s="10">
        <f t="shared" si="84"/>
        <v>39202.30076942571</v>
      </c>
      <c r="X860" s="10">
        <f t="shared" si="84"/>
        <v>38601.986019089076</v>
      </c>
      <c r="Y860" s="10">
        <f t="shared" si="84"/>
        <v>37987.690216884061</v>
      </c>
    </row>
    <row r="861" spans="1:25" s="5" customFormat="1" x14ac:dyDescent="0.2">
      <c r="A861" s="2"/>
      <c r="B861" s="29">
        <f>'3) Input geactiveerde inflatie'!B848</f>
        <v>836</v>
      </c>
      <c r="C861" s="29">
        <f>'3) Input geactiveerde inflatie'!D848</f>
        <v>10708.728444883745</v>
      </c>
      <c r="D861" s="10">
        <f t="shared" si="83"/>
        <v>5354.3642224418727</v>
      </c>
      <c r="E861" s="39">
        <f>'3) Input geactiveerde inflatie'!E848</f>
        <v>34.5</v>
      </c>
      <c r="F861" s="51">
        <f>'3) Input geactiveerde inflatie'!F848</f>
        <v>2056</v>
      </c>
      <c r="G861" s="2"/>
      <c r="H861" s="53"/>
      <c r="I861" s="10">
        <f>IF(AND($F861&gt;I$10,$E861&gt;0),$D861/$E861,IF(I$10=$F861,$D861-SUM($G861:G861),0))</f>
        <v>155.19896296932964</v>
      </c>
      <c r="J861" s="10">
        <f>IF(AND($F861&gt;J$10,$E861&gt;0),$D861/$E861,IF(J$10=$F861,$D861-SUM($G861:I861),0))</f>
        <v>155.19896296932964</v>
      </c>
      <c r="K861" s="10">
        <f>IF(AND($F861&gt;K$10,$E861&gt;0),$D861/$E861,IF(K$10=$F861,$D861-SUM($G861:J861),0))</f>
        <v>155.19896296932964</v>
      </c>
      <c r="L861" s="10">
        <f>IF(AND($F861&gt;L$10,$E861&gt;0),$D861/$E861,IF(L$10=$F861,$D861-SUM($G861:K861),0))</f>
        <v>155.19896296932964</v>
      </c>
      <c r="M861" s="10">
        <f>IF(AND($F861&gt;M$10,$E861&gt;0),$D861/$E861,IF(M$10=$F861,$D861-SUM($G861:L861),0))</f>
        <v>155.19896296932964</v>
      </c>
      <c r="N861" s="2"/>
      <c r="O861" s="10">
        <f>I861*PRODUCT($O$17:O$17)</f>
        <v>156.59575363605359</v>
      </c>
      <c r="P861" s="10">
        <f>J861*PRODUCT($O$17:P$17)</f>
        <v>158.00511541877805</v>
      </c>
      <c r="Q861" s="10">
        <f>K861*PRODUCT($O$17:Q$17)</f>
        <v>159.42716145754704</v>
      </c>
      <c r="R861" s="10">
        <f>L861*PRODUCT($O$17:R$17)</f>
        <v>160.86200591066492</v>
      </c>
      <c r="S861" s="10">
        <f>M861*PRODUCT($O$17:S$17)</f>
        <v>162.30976396386092</v>
      </c>
      <c r="T861" s="2"/>
      <c r="U861" s="10">
        <f t="shared" si="82"/>
        <v>5245.957746807795</v>
      </c>
      <c r="V861" s="10">
        <f t="shared" si="84"/>
        <v>5135.1662511102868</v>
      </c>
      <c r="W861" s="10">
        <f t="shared" si="84"/>
        <v>5021.9555859127313</v>
      </c>
      <c r="X861" s="10">
        <f t="shared" si="84"/>
        <v>4906.2911802752806</v>
      </c>
      <c r="Y861" s="10">
        <f t="shared" si="84"/>
        <v>4788.1380369338967</v>
      </c>
    </row>
    <row r="862" spans="1:25" s="5" customFormat="1" x14ac:dyDescent="0.2">
      <c r="A862" s="2"/>
      <c r="B862" s="29">
        <f>'3) Input geactiveerde inflatie'!B849</f>
        <v>837</v>
      </c>
      <c r="C862" s="29">
        <f>'3) Input geactiveerde inflatie'!D849</f>
        <v>3981.2579992118553</v>
      </c>
      <c r="D862" s="10">
        <f t="shared" si="83"/>
        <v>1990.6289996059277</v>
      </c>
      <c r="E862" s="39">
        <f>'3) Input geactiveerde inflatie'!E849</f>
        <v>24.5</v>
      </c>
      <c r="F862" s="51">
        <f>'3) Input geactiveerde inflatie'!F849</f>
        <v>2046</v>
      </c>
      <c r="G862" s="2"/>
      <c r="H862" s="53"/>
      <c r="I862" s="10">
        <f>IF(AND($F862&gt;I$10,$E862&gt;0),$D862/$E862,IF(I$10=$F862,$D862-SUM($G862:G862),0))</f>
        <v>81.250163249221544</v>
      </c>
      <c r="J862" s="10">
        <f>IF(AND($F862&gt;J$10,$E862&gt;0),$D862/$E862,IF(J$10=$F862,$D862-SUM($G862:I862),0))</f>
        <v>81.250163249221544</v>
      </c>
      <c r="K862" s="10">
        <f>IF(AND($F862&gt;K$10,$E862&gt;0),$D862/$E862,IF(K$10=$F862,$D862-SUM($G862:J862),0))</f>
        <v>81.250163249221544</v>
      </c>
      <c r="L862" s="10">
        <f>IF(AND($F862&gt;L$10,$E862&gt;0),$D862/$E862,IF(L$10=$F862,$D862-SUM($G862:K862),0))</f>
        <v>81.250163249221544</v>
      </c>
      <c r="M862" s="10">
        <f>IF(AND($F862&gt;M$10,$E862&gt;0),$D862/$E862,IF(M$10=$F862,$D862-SUM($G862:L862),0))</f>
        <v>81.250163249221544</v>
      </c>
      <c r="N862" s="2"/>
      <c r="O862" s="10">
        <f>I862*PRODUCT($O$17:O$17)</f>
        <v>81.981414718464535</v>
      </c>
      <c r="P862" s="10">
        <f>J862*PRODUCT($O$17:P$17)</f>
        <v>82.719247450930695</v>
      </c>
      <c r="Q862" s="10">
        <f>K862*PRODUCT($O$17:Q$17)</f>
        <v>83.463720677989059</v>
      </c>
      <c r="R862" s="10">
        <f>L862*PRODUCT($O$17:R$17)</f>
        <v>84.21489416409095</v>
      </c>
      <c r="S862" s="10">
        <f>M862*PRODUCT($O$17:S$17)</f>
        <v>84.972828211567759</v>
      </c>
      <c r="T862" s="2"/>
      <c r="U862" s="10">
        <f t="shared" si="82"/>
        <v>1926.5632458839164</v>
      </c>
      <c r="V862" s="10">
        <f t="shared" si="84"/>
        <v>1861.1830676459408</v>
      </c>
      <c r="W862" s="10">
        <f t="shared" si="84"/>
        <v>1794.469994576765</v>
      </c>
      <c r="X862" s="10">
        <f t="shared" si="84"/>
        <v>1726.4053303638648</v>
      </c>
      <c r="Y862" s="10">
        <f t="shared" si="84"/>
        <v>1656.9701501255718</v>
      </c>
    </row>
    <row r="863" spans="1:25" s="5" customFormat="1" x14ac:dyDescent="0.2">
      <c r="A863" s="2"/>
      <c r="B863" s="29">
        <f>'3) Input geactiveerde inflatie'!B850</f>
        <v>838</v>
      </c>
      <c r="C863" s="29">
        <f>'3) Input geactiveerde inflatie'!D850</f>
        <v>387.02158459480597</v>
      </c>
      <c r="D863" s="10">
        <f t="shared" si="83"/>
        <v>193.51079229740299</v>
      </c>
      <c r="E863" s="39">
        <f>'3) Input geactiveerde inflatie'!E850</f>
        <v>19.5</v>
      </c>
      <c r="F863" s="51">
        <f>'3) Input geactiveerde inflatie'!F850</f>
        <v>2041</v>
      </c>
      <c r="G863" s="2"/>
      <c r="H863" s="53"/>
      <c r="I863" s="10">
        <f>IF(AND($F863&gt;I$10,$E863&gt;0),$D863/$E863,IF(I$10=$F863,$D863-SUM($G863:G863),0))</f>
        <v>9.9236303742257945</v>
      </c>
      <c r="J863" s="10">
        <f>IF(AND($F863&gt;J$10,$E863&gt;0),$D863/$E863,IF(J$10=$F863,$D863-SUM($G863:I863),0))</f>
        <v>9.9236303742257945</v>
      </c>
      <c r="K863" s="10">
        <f>IF(AND($F863&gt;K$10,$E863&gt;0),$D863/$E863,IF(K$10=$F863,$D863-SUM($G863:J863),0))</f>
        <v>9.9236303742257945</v>
      </c>
      <c r="L863" s="10">
        <f>IF(AND($F863&gt;L$10,$E863&gt;0),$D863/$E863,IF(L$10=$F863,$D863-SUM($G863:K863),0))</f>
        <v>9.9236303742257945</v>
      </c>
      <c r="M863" s="10">
        <f>IF(AND($F863&gt;M$10,$E863&gt;0),$D863/$E863,IF(M$10=$F863,$D863-SUM($G863:L863),0))</f>
        <v>9.9236303742257945</v>
      </c>
      <c r="N863" s="2"/>
      <c r="O863" s="10">
        <f>I863*PRODUCT($O$17:O$17)</f>
        <v>10.012943047593826</v>
      </c>
      <c r="P863" s="10">
        <f>J863*PRODUCT($O$17:P$17)</f>
        <v>10.103059535022169</v>
      </c>
      <c r="Q863" s="10">
        <f>K863*PRODUCT($O$17:Q$17)</f>
        <v>10.193987070837366</v>
      </c>
      <c r="R863" s="10">
        <f>L863*PRODUCT($O$17:R$17)</f>
        <v>10.285732954474902</v>
      </c>
      <c r="S863" s="10">
        <f>M863*PRODUCT($O$17:S$17)</f>
        <v>10.378304551065176</v>
      </c>
      <c r="T863" s="2"/>
      <c r="U863" s="10">
        <f t="shared" si="82"/>
        <v>185.23944638048576</v>
      </c>
      <c r="V863" s="10">
        <f t="shared" si="84"/>
        <v>176.80354186288795</v>
      </c>
      <c r="W863" s="10">
        <f t="shared" si="84"/>
        <v>168.20078666881653</v>
      </c>
      <c r="X863" s="10">
        <f t="shared" si="84"/>
        <v>159.42886079436096</v>
      </c>
      <c r="Y863" s="10">
        <f t="shared" si="84"/>
        <v>150.48541599044501</v>
      </c>
    </row>
    <row r="864" spans="1:25" s="5" customFormat="1" x14ac:dyDescent="0.2">
      <c r="A864" s="2"/>
      <c r="B864" s="29">
        <f>'3) Input geactiveerde inflatie'!B851</f>
        <v>839</v>
      </c>
      <c r="C864" s="29">
        <f>'3) Input geactiveerde inflatie'!D851</f>
        <v>3263.5692907228949</v>
      </c>
      <c r="D864" s="10">
        <f t="shared" si="83"/>
        <v>1631.7846453614475</v>
      </c>
      <c r="E864" s="39">
        <f>'3) Input geactiveerde inflatie'!E851</f>
        <v>4.5</v>
      </c>
      <c r="F864" s="51">
        <f>'3) Input geactiveerde inflatie'!F851</f>
        <v>2026</v>
      </c>
      <c r="G864" s="2"/>
      <c r="H864" s="53"/>
      <c r="I864" s="10">
        <f>IF(AND($F864&gt;I$10,$E864&gt;0),$D864/$E864,IF(I$10=$F864,$D864-SUM($G864:G864),0))</f>
        <v>362.61881008032168</v>
      </c>
      <c r="J864" s="10">
        <f>IF(AND($F864&gt;J$10,$E864&gt;0),$D864/$E864,IF(J$10=$F864,$D864-SUM($G864:I864),0))</f>
        <v>362.61881008032168</v>
      </c>
      <c r="K864" s="10">
        <f>IF(AND($F864&gt;K$10,$E864&gt;0),$D864/$E864,IF(K$10=$F864,$D864-SUM($G864:J864),0))</f>
        <v>362.61881008032168</v>
      </c>
      <c r="L864" s="10">
        <f>IF(AND($F864&gt;L$10,$E864&gt;0),$D864/$E864,IF(L$10=$F864,$D864-SUM($G864:K864),0))</f>
        <v>362.61881008032168</v>
      </c>
      <c r="M864" s="10">
        <f>IF(AND($F864&gt;M$10,$E864&gt;0),$D864/$E864,IF(M$10=$F864,$D864-SUM($G864:L864),0))</f>
        <v>181.30940504016075</v>
      </c>
      <c r="N864" s="2"/>
      <c r="O864" s="10">
        <f>I864*PRODUCT($O$17:O$17)</f>
        <v>365.88237937104452</v>
      </c>
      <c r="P864" s="10">
        <f>J864*PRODUCT($O$17:P$17)</f>
        <v>369.17532078538392</v>
      </c>
      <c r="Q864" s="10">
        <f>K864*PRODUCT($O$17:Q$17)</f>
        <v>372.49789867245227</v>
      </c>
      <c r="R864" s="10">
        <f>L864*PRODUCT($O$17:R$17)</f>
        <v>375.85037976050432</v>
      </c>
      <c r="S864" s="10">
        <f>M864*PRODUCT($O$17:S$17)</f>
        <v>189.61651658917432</v>
      </c>
      <c r="T864" s="2"/>
      <c r="U864" s="10">
        <f t="shared" si="82"/>
        <v>1280.5883277986559</v>
      </c>
      <c r="V864" s="10">
        <f t="shared" si="84"/>
        <v>922.93830196345971</v>
      </c>
      <c r="W864" s="10">
        <f t="shared" si="84"/>
        <v>558.74684800867851</v>
      </c>
      <c r="X864" s="10">
        <f t="shared" si="84"/>
        <v>187.92518988025222</v>
      </c>
      <c r="Y864" s="10">
        <f t="shared" si="84"/>
        <v>0</v>
      </c>
    </row>
    <row r="865" spans="1:25" s="5" customFormat="1" x14ac:dyDescent="0.2">
      <c r="A865" s="2"/>
      <c r="B865" s="29">
        <f>'3) Input geactiveerde inflatie'!B852</f>
        <v>840</v>
      </c>
      <c r="C865" s="29">
        <f>'3) Input geactiveerde inflatie'!D852</f>
        <v>1.6370904631912708E-11</v>
      </c>
      <c r="D865" s="10">
        <f t="shared" si="83"/>
        <v>8.1854523159563541E-12</v>
      </c>
      <c r="E865" s="39">
        <f>'3) Input geactiveerde inflatie'!E852</f>
        <v>0</v>
      </c>
      <c r="F865" s="51">
        <f>'3) Input geactiveerde inflatie'!F852</f>
        <v>2021</v>
      </c>
      <c r="G865" s="2"/>
      <c r="H865" s="53"/>
      <c r="I865" s="10">
        <f>IF(AND($F865&gt;I$10,$E865&gt;0),$D865/$E865,IF(I$10=$F865,$D865-SUM($G865:G865),0))</f>
        <v>0</v>
      </c>
      <c r="J865" s="10">
        <f>IF(AND($F865&gt;J$10,$E865&gt;0),$D865/$E865,IF(J$10=$F865,$D865-SUM($G865:I865),0))</f>
        <v>0</v>
      </c>
      <c r="K865" s="10">
        <f>IF(AND($F865&gt;K$10,$E865&gt;0),$D865/$E865,IF(K$10=$F865,$D865-SUM($G865:J865),0))</f>
        <v>0</v>
      </c>
      <c r="L865" s="10">
        <f>IF(AND($F865&gt;L$10,$E865&gt;0),$D865/$E865,IF(L$10=$F865,$D865-SUM($G865:K865),0))</f>
        <v>0</v>
      </c>
      <c r="M865" s="10">
        <f>IF(AND($F865&gt;M$10,$E865&gt;0),$D865/$E865,IF(M$10=$F865,$D865-SUM($G865:L865),0))</f>
        <v>0</v>
      </c>
      <c r="N865" s="2"/>
      <c r="O865" s="10">
        <f>I865*PRODUCT($O$17:O$17)</f>
        <v>0</v>
      </c>
      <c r="P865" s="10">
        <f>J865*PRODUCT($O$17:P$17)</f>
        <v>0</v>
      </c>
      <c r="Q865" s="10">
        <f>K865*PRODUCT($O$17:Q$17)</f>
        <v>0</v>
      </c>
      <c r="R865" s="10">
        <f>L865*PRODUCT($O$17:R$17)</f>
        <v>0</v>
      </c>
      <c r="S865" s="10">
        <f>M865*PRODUCT($O$17:S$17)</f>
        <v>0</v>
      </c>
      <c r="T865" s="2"/>
      <c r="U865" s="10">
        <f t="shared" si="82"/>
        <v>8.2591213867999609E-12</v>
      </c>
      <c r="V865" s="10">
        <f t="shared" si="84"/>
        <v>8.3334534792811599E-12</v>
      </c>
      <c r="W865" s="10">
        <f t="shared" si="84"/>
        <v>8.4084545605946888E-12</v>
      </c>
      <c r="X865" s="10">
        <f t="shared" si="84"/>
        <v>8.4841306516400399E-12</v>
      </c>
      <c r="Y865" s="10">
        <f t="shared" si="84"/>
        <v>8.5604878275048002E-12</v>
      </c>
    </row>
    <row r="866" spans="1:25" s="5" customFormat="1" x14ac:dyDescent="0.2">
      <c r="A866" s="2"/>
      <c r="B866" s="29">
        <f>'3) Input geactiveerde inflatie'!B853</f>
        <v>841</v>
      </c>
      <c r="C866" s="29">
        <f>'3) Input geactiveerde inflatie'!D853</f>
        <v>376.47337973888807</v>
      </c>
      <c r="D866" s="10">
        <f t="shared" si="83"/>
        <v>188.23668986944404</v>
      </c>
      <c r="E866" s="39">
        <f>'3) Input geactiveerde inflatie'!E853</f>
        <v>0</v>
      </c>
      <c r="F866" s="51">
        <f>'3) Input geactiveerde inflatie'!F853</f>
        <v>2016</v>
      </c>
      <c r="G866" s="2"/>
      <c r="H866" s="53"/>
      <c r="I866" s="10">
        <f>IF(AND($F866&gt;I$10,$E866&gt;0),$D866/$E866,IF(I$10=$F866,$D866-SUM($G866:G866),0))</f>
        <v>0</v>
      </c>
      <c r="J866" s="10">
        <f>IF(AND($F866&gt;J$10,$E866&gt;0),$D866/$E866,IF(J$10=$F866,$D866-SUM($G866:I866),0))</f>
        <v>0</v>
      </c>
      <c r="K866" s="10">
        <f>IF(AND($F866&gt;K$10,$E866&gt;0),$D866/$E866,IF(K$10=$F866,$D866-SUM($G866:J866),0))</f>
        <v>0</v>
      </c>
      <c r="L866" s="10">
        <f>IF(AND($F866&gt;L$10,$E866&gt;0),$D866/$E866,IF(L$10=$F866,$D866-SUM($G866:K866),0))</f>
        <v>0</v>
      </c>
      <c r="M866" s="10">
        <f>IF(AND($F866&gt;M$10,$E866&gt;0),$D866/$E866,IF(M$10=$F866,$D866-SUM($G866:L866),0))</f>
        <v>0</v>
      </c>
      <c r="N866" s="2"/>
      <c r="O866" s="10">
        <f>I866*PRODUCT($O$17:O$17)</f>
        <v>0</v>
      </c>
      <c r="P866" s="10">
        <f>J866*PRODUCT($O$17:P$17)</f>
        <v>0</v>
      </c>
      <c r="Q866" s="10">
        <f>K866*PRODUCT($O$17:Q$17)</f>
        <v>0</v>
      </c>
      <c r="R866" s="10">
        <f>L866*PRODUCT($O$17:R$17)</f>
        <v>0</v>
      </c>
      <c r="S866" s="10">
        <f>M866*PRODUCT($O$17:S$17)</f>
        <v>0</v>
      </c>
      <c r="T866" s="2"/>
      <c r="U866" s="10">
        <f t="shared" si="82"/>
        <v>189.93082007826902</v>
      </c>
      <c r="V866" s="10">
        <f t="shared" si="84"/>
        <v>191.64019745897343</v>
      </c>
      <c r="W866" s="10">
        <f t="shared" si="84"/>
        <v>193.36495923610417</v>
      </c>
      <c r="X866" s="10">
        <f t="shared" si="84"/>
        <v>195.1052438692291</v>
      </c>
      <c r="Y866" s="10">
        <f t="shared" si="84"/>
        <v>196.86119106405215</v>
      </c>
    </row>
    <row r="867" spans="1:25" s="5" customFormat="1" x14ac:dyDescent="0.2">
      <c r="A867" s="2"/>
      <c r="B867" s="29">
        <f>'3) Input geactiveerde inflatie'!B854</f>
        <v>842</v>
      </c>
      <c r="C867" s="29">
        <f>'3) Input geactiveerde inflatie'!D854</f>
        <v>85871.128668370424</v>
      </c>
      <c r="D867" s="10">
        <f t="shared" si="83"/>
        <v>42935.564334185212</v>
      </c>
      <c r="E867" s="39">
        <f>'3) Input geactiveerde inflatie'!E854</f>
        <v>45.5</v>
      </c>
      <c r="F867" s="51">
        <f>'3) Input geactiveerde inflatie'!F854</f>
        <v>2067</v>
      </c>
      <c r="G867" s="2"/>
      <c r="H867" s="53"/>
      <c r="I867" s="10">
        <f>IF(AND($F867&gt;I$10,$E867&gt;0),$D867/$E867,IF(I$10=$F867,$D867-SUM($G867:G867),0))</f>
        <v>943.63877657549915</v>
      </c>
      <c r="J867" s="10">
        <f>IF(AND($F867&gt;J$10,$E867&gt;0),$D867/$E867,IF(J$10=$F867,$D867-SUM($G867:I867),0))</f>
        <v>943.63877657549915</v>
      </c>
      <c r="K867" s="10">
        <f>IF(AND($F867&gt;K$10,$E867&gt;0),$D867/$E867,IF(K$10=$F867,$D867-SUM($G867:J867),0))</f>
        <v>943.63877657549915</v>
      </c>
      <c r="L867" s="10">
        <f>IF(AND($F867&gt;L$10,$E867&gt;0),$D867/$E867,IF(L$10=$F867,$D867-SUM($G867:K867),0))</f>
        <v>943.63877657549915</v>
      </c>
      <c r="M867" s="10">
        <f>IF(AND($F867&gt;M$10,$E867&gt;0),$D867/$E867,IF(M$10=$F867,$D867-SUM($G867:L867),0))</f>
        <v>943.63877657549915</v>
      </c>
      <c r="N867" s="2"/>
      <c r="O867" s="10">
        <f>I867*PRODUCT($O$17:O$17)</f>
        <v>952.13152556467855</v>
      </c>
      <c r="P867" s="10">
        <f>J867*PRODUCT($O$17:P$17)</f>
        <v>960.7007092947606</v>
      </c>
      <c r="Q867" s="10">
        <f>K867*PRODUCT($O$17:Q$17)</f>
        <v>969.34701567841319</v>
      </c>
      <c r="R867" s="10">
        <f>L867*PRODUCT($O$17:R$17)</f>
        <v>978.07113881951875</v>
      </c>
      <c r="S867" s="10">
        <f>M867*PRODUCT($O$17:S$17)</f>
        <v>986.87377906889446</v>
      </c>
      <c r="T867" s="2"/>
      <c r="U867" s="10">
        <f t="shared" si="82"/>
        <v>42369.8528876282</v>
      </c>
      <c r="V867" s="10">
        <f t="shared" si="84"/>
        <v>41790.480854322086</v>
      </c>
      <c r="W867" s="10">
        <f t="shared" si="84"/>
        <v>41197.248166332574</v>
      </c>
      <c r="X867" s="10">
        <f t="shared" si="84"/>
        <v>40589.952261010047</v>
      </c>
      <c r="Y867" s="10">
        <f t="shared" si="84"/>
        <v>39968.388052290233</v>
      </c>
    </row>
    <row r="868" spans="1:25" s="5" customFormat="1" x14ac:dyDescent="0.2">
      <c r="A868" s="2"/>
      <c r="B868" s="29">
        <f>'3) Input geactiveerde inflatie'!B855</f>
        <v>843</v>
      </c>
      <c r="C868" s="29">
        <f>'3) Input geactiveerde inflatie'!D855</f>
        <v>10871.139355149033</v>
      </c>
      <c r="D868" s="10">
        <f t="shared" si="83"/>
        <v>5435.5696775745164</v>
      </c>
      <c r="E868" s="39">
        <f>'3) Input geactiveerde inflatie'!E855</f>
        <v>35.5</v>
      </c>
      <c r="F868" s="51">
        <f>'3) Input geactiveerde inflatie'!F855</f>
        <v>2057</v>
      </c>
      <c r="G868" s="2"/>
      <c r="H868" s="53"/>
      <c r="I868" s="10">
        <f>IF(AND($F868&gt;I$10,$E868&gt;0),$D868/$E868,IF(I$10=$F868,$D868-SUM($G868:G868),0))</f>
        <v>153.11463880491596</v>
      </c>
      <c r="J868" s="10">
        <f>IF(AND($F868&gt;J$10,$E868&gt;0),$D868/$E868,IF(J$10=$F868,$D868-SUM($G868:I868),0))</f>
        <v>153.11463880491596</v>
      </c>
      <c r="K868" s="10">
        <f>IF(AND($F868&gt;K$10,$E868&gt;0),$D868/$E868,IF(K$10=$F868,$D868-SUM($G868:J868),0))</f>
        <v>153.11463880491596</v>
      </c>
      <c r="L868" s="10">
        <f>IF(AND($F868&gt;L$10,$E868&gt;0),$D868/$E868,IF(L$10=$F868,$D868-SUM($G868:K868),0))</f>
        <v>153.11463880491596</v>
      </c>
      <c r="M868" s="10">
        <f>IF(AND($F868&gt;M$10,$E868&gt;0),$D868/$E868,IF(M$10=$F868,$D868-SUM($G868:L868),0))</f>
        <v>153.11463880491596</v>
      </c>
      <c r="N868" s="2"/>
      <c r="O868" s="10">
        <f>I868*PRODUCT($O$17:O$17)</f>
        <v>154.49267055416018</v>
      </c>
      <c r="P868" s="10">
        <f>J868*PRODUCT($O$17:P$17)</f>
        <v>155.88310458914762</v>
      </c>
      <c r="Q868" s="10">
        <f>K868*PRODUCT($O$17:Q$17)</f>
        <v>157.28605253044992</v>
      </c>
      <c r="R868" s="10">
        <f>L868*PRODUCT($O$17:R$17)</f>
        <v>158.70162700322393</v>
      </c>
      <c r="S868" s="10">
        <f>M868*PRODUCT($O$17:S$17)</f>
        <v>160.12994164625295</v>
      </c>
      <c r="T868" s="2"/>
      <c r="U868" s="10">
        <f t="shared" si="82"/>
        <v>5329.9971341185264</v>
      </c>
      <c r="V868" s="10">
        <f t="shared" si="84"/>
        <v>5222.0840037364451</v>
      </c>
      <c r="W868" s="10">
        <f t="shared" si="84"/>
        <v>5111.7967072396232</v>
      </c>
      <c r="X868" s="10">
        <f t="shared" si="84"/>
        <v>4999.1012506015559</v>
      </c>
      <c r="Y868" s="10">
        <f t="shared" si="84"/>
        <v>4883.9632202107168</v>
      </c>
    </row>
    <row r="869" spans="1:25" s="5" customFormat="1" x14ac:dyDescent="0.2">
      <c r="A869" s="2"/>
      <c r="B869" s="29">
        <f>'3) Input geactiveerde inflatie'!B856</f>
        <v>844</v>
      </c>
      <c r="C869" s="29">
        <f>'3) Input geactiveerde inflatie'!D856</f>
        <v>1944.4468888333722</v>
      </c>
      <c r="D869" s="10">
        <f t="shared" si="83"/>
        <v>972.22344441668611</v>
      </c>
      <c r="E869" s="39">
        <f>'3) Input geactiveerde inflatie'!E856</f>
        <v>25.5</v>
      </c>
      <c r="F869" s="51">
        <f>'3) Input geactiveerde inflatie'!F856</f>
        <v>2047</v>
      </c>
      <c r="G869" s="2"/>
      <c r="H869" s="53"/>
      <c r="I869" s="10">
        <f>IF(AND($F869&gt;I$10,$E869&gt;0),$D869/$E869,IF(I$10=$F869,$D869-SUM($G869:G869),0))</f>
        <v>38.12640958496808</v>
      </c>
      <c r="J869" s="10">
        <f>IF(AND($F869&gt;J$10,$E869&gt;0),$D869/$E869,IF(J$10=$F869,$D869-SUM($G869:I869),0))</f>
        <v>38.12640958496808</v>
      </c>
      <c r="K869" s="10">
        <f>IF(AND($F869&gt;K$10,$E869&gt;0),$D869/$E869,IF(K$10=$F869,$D869-SUM($G869:J869),0))</f>
        <v>38.12640958496808</v>
      </c>
      <c r="L869" s="10">
        <f>IF(AND($F869&gt;L$10,$E869&gt;0),$D869/$E869,IF(L$10=$F869,$D869-SUM($G869:K869),0))</f>
        <v>38.12640958496808</v>
      </c>
      <c r="M869" s="10">
        <f>IF(AND($F869&gt;M$10,$E869&gt;0),$D869/$E869,IF(M$10=$F869,$D869-SUM($G869:L869),0))</f>
        <v>38.12640958496808</v>
      </c>
      <c r="N869" s="2"/>
      <c r="O869" s="10">
        <f>I869*PRODUCT($O$17:O$17)</f>
        <v>38.469547271232791</v>
      </c>
      <c r="P869" s="10">
        <f>J869*PRODUCT($O$17:P$17)</f>
        <v>38.815773196673881</v>
      </c>
      <c r="Q869" s="10">
        <f>K869*PRODUCT($O$17:Q$17)</f>
        <v>39.165115155443935</v>
      </c>
      <c r="R869" s="10">
        <f>L869*PRODUCT($O$17:R$17)</f>
        <v>39.517601191842928</v>
      </c>
      <c r="S869" s="10">
        <f>M869*PRODUCT($O$17:S$17)</f>
        <v>39.873259602569512</v>
      </c>
      <c r="T869" s="2"/>
      <c r="U869" s="10">
        <f t="shared" si="82"/>
        <v>942.50390814520335</v>
      </c>
      <c r="V869" s="10">
        <f t="shared" si="84"/>
        <v>912.17067012183622</v>
      </c>
      <c r="W869" s="10">
        <f t="shared" si="84"/>
        <v>881.21509099748869</v>
      </c>
      <c r="X869" s="10">
        <f t="shared" si="84"/>
        <v>849.62842562462311</v>
      </c>
      <c r="Y869" s="10">
        <f t="shared" si="84"/>
        <v>817.40182185267508</v>
      </c>
    </row>
    <row r="870" spans="1:25" s="5" customFormat="1" x14ac:dyDescent="0.2">
      <c r="A870" s="2"/>
      <c r="B870" s="29">
        <f>'3) Input geactiveerde inflatie'!B857</f>
        <v>845</v>
      </c>
      <c r="C870" s="29">
        <f>'3) Input geactiveerde inflatie'!D857</f>
        <v>1127.6072634641878</v>
      </c>
      <c r="D870" s="10">
        <f t="shared" si="83"/>
        <v>563.80363173209389</v>
      </c>
      <c r="E870" s="39">
        <f>'3) Input geactiveerde inflatie'!E857</f>
        <v>20.5</v>
      </c>
      <c r="F870" s="51">
        <f>'3) Input geactiveerde inflatie'!F857</f>
        <v>2042</v>
      </c>
      <c r="G870" s="2"/>
      <c r="H870" s="53"/>
      <c r="I870" s="10">
        <f>IF(AND($F870&gt;I$10,$E870&gt;0),$D870/$E870,IF(I$10=$F870,$D870-SUM($G870:G870),0))</f>
        <v>27.502616182053359</v>
      </c>
      <c r="J870" s="10">
        <f>IF(AND($F870&gt;J$10,$E870&gt;0),$D870/$E870,IF(J$10=$F870,$D870-SUM($G870:I870),0))</f>
        <v>27.502616182053359</v>
      </c>
      <c r="K870" s="10">
        <f>IF(AND($F870&gt;K$10,$E870&gt;0),$D870/$E870,IF(K$10=$F870,$D870-SUM($G870:J870),0))</f>
        <v>27.502616182053359</v>
      </c>
      <c r="L870" s="10">
        <f>IF(AND($F870&gt;L$10,$E870&gt;0),$D870/$E870,IF(L$10=$F870,$D870-SUM($G870:K870),0))</f>
        <v>27.502616182053359</v>
      </c>
      <c r="M870" s="10">
        <f>IF(AND($F870&gt;M$10,$E870&gt;0),$D870/$E870,IF(M$10=$F870,$D870-SUM($G870:L870),0))</f>
        <v>27.502616182053359</v>
      </c>
      <c r="N870" s="2"/>
      <c r="O870" s="10">
        <f>I870*PRODUCT($O$17:O$17)</f>
        <v>27.750139727691835</v>
      </c>
      <c r="P870" s="10">
        <f>J870*PRODUCT($O$17:P$17)</f>
        <v>27.999890985241059</v>
      </c>
      <c r="Q870" s="10">
        <f>K870*PRODUCT($O$17:Q$17)</f>
        <v>28.251890004108223</v>
      </c>
      <c r="R870" s="10">
        <f>L870*PRODUCT($O$17:R$17)</f>
        <v>28.506157014145195</v>
      </c>
      <c r="S870" s="10">
        <f>M870*PRODUCT($O$17:S$17)</f>
        <v>28.762712427272501</v>
      </c>
      <c r="T870" s="2"/>
      <c r="U870" s="10">
        <f t="shared" si="82"/>
        <v>541.12772468999083</v>
      </c>
      <c r="V870" s="10">
        <f t="shared" si="84"/>
        <v>517.9979832269596</v>
      </c>
      <c r="W870" s="10">
        <f t="shared" si="84"/>
        <v>494.40807507189396</v>
      </c>
      <c r="X870" s="10">
        <f t="shared" si="84"/>
        <v>470.35159073339577</v>
      </c>
      <c r="Y870" s="10">
        <f t="shared" si="84"/>
        <v>445.82204262272376</v>
      </c>
    </row>
    <row r="871" spans="1:25" s="5" customFormat="1" x14ac:dyDescent="0.2">
      <c r="A871" s="2"/>
      <c r="B871" s="29">
        <f>'3) Input geactiveerde inflatie'!B858</f>
        <v>846</v>
      </c>
      <c r="C871" s="29">
        <f>'3) Input geactiveerde inflatie'!D858</f>
        <v>12010.912505037908</v>
      </c>
      <c r="D871" s="10">
        <f t="shared" si="83"/>
        <v>6005.456252518954</v>
      </c>
      <c r="E871" s="39">
        <f>'3) Input geactiveerde inflatie'!E858</f>
        <v>5.5</v>
      </c>
      <c r="F871" s="51">
        <f>'3) Input geactiveerde inflatie'!F858</f>
        <v>2027</v>
      </c>
      <c r="G871" s="2"/>
      <c r="H871" s="53"/>
      <c r="I871" s="10">
        <f>IF(AND($F871&gt;I$10,$E871&gt;0),$D871/$E871,IF(I$10=$F871,$D871-SUM($G871:G871),0))</f>
        <v>1091.9011368216279</v>
      </c>
      <c r="J871" s="10">
        <f>IF(AND($F871&gt;J$10,$E871&gt;0),$D871/$E871,IF(J$10=$F871,$D871-SUM($G871:I871),0))</f>
        <v>1091.9011368216279</v>
      </c>
      <c r="K871" s="10">
        <f>IF(AND($F871&gt;K$10,$E871&gt;0),$D871/$E871,IF(K$10=$F871,$D871-SUM($G871:J871),0))</f>
        <v>1091.9011368216279</v>
      </c>
      <c r="L871" s="10">
        <f>IF(AND($F871&gt;L$10,$E871&gt;0),$D871/$E871,IF(L$10=$F871,$D871-SUM($G871:K871),0))</f>
        <v>1091.9011368216279</v>
      </c>
      <c r="M871" s="10">
        <f>IF(AND($F871&gt;M$10,$E871&gt;0),$D871/$E871,IF(M$10=$F871,$D871-SUM($G871:L871),0))</f>
        <v>1091.9011368216279</v>
      </c>
      <c r="N871" s="2"/>
      <c r="O871" s="10">
        <f>I871*PRODUCT($O$17:O$17)</f>
        <v>1101.7282470530224</v>
      </c>
      <c r="P871" s="10">
        <f>J871*PRODUCT($O$17:P$17)</f>
        <v>1111.6438012764995</v>
      </c>
      <c r="Q871" s="10">
        <f>K871*PRODUCT($O$17:Q$17)</f>
        <v>1121.6485954879879</v>
      </c>
      <c r="R871" s="10">
        <f>L871*PRODUCT($O$17:R$17)</f>
        <v>1131.7434328473796</v>
      </c>
      <c r="S871" s="10">
        <f>M871*PRODUCT($O$17:S$17)</f>
        <v>1141.9291237430059</v>
      </c>
      <c r="T871" s="2"/>
      <c r="U871" s="10">
        <f t="shared" si="82"/>
        <v>4957.777111738601</v>
      </c>
      <c r="V871" s="10">
        <f t="shared" si="84"/>
        <v>3890.7533044677484</v>
      </c>
      <c r="W871" s="10">
        <f t="shared" si="84"/>
        <v>2804.1214887199694</v>
      </c>
      <c r="X871" s="10">
        <f t="shared" si="84"/>
        <v>1697.6151492710692</v>
      </c>
      <c r="Y871" s="10">
        <f t="shared" si="84"/>
        <v>570.96456187150284</v>
      </c>
    </row>
    <row r="872" spans="1:25" s="5" customFormat="1" x14ac:dyDescent="0.2">
      <c r="A872" s="2"/>
      <c r="B872" s="29">
        <f>'3) Input geactiveerde inflatie'!B859</f>
        <v>847</v>
      </c>
      <c r="C872" s="29">
        <f>'3) Input geactiveerde inflatie'!D859</f>
        <v>2049.5546580206719</v>
      </c>
      <c r="D872" s="10">
        <f t="shared" si="83"/>
        <v>1024.777329010336</v>
      </c>
      <c r="E872" s="39">
        <f>'3) Input geactiveerde inflatie'!E859</f>
        <v>0.5</v>
      </c>
      <c r="F872" s="51">
        <f>'3) Input geactiveerde inflatie'!F859</f>
        <v>2022</v>
      </c>
      <c r="G872" s="2"/>
      <c r="H872" s="53"/>
      <c r="I872" s="10">
        <f>IF(AND($F872&gt;I$10,$E872&gt;0),$D872/$E872,IF(I$10=$F872,$D872-SUM($G872:G872),0))</f>
        <v>1024.777329010336</v>
      </c>
      <c r="J872" s="10">
        <f>IF(AND($F872&gt;J$10,$E872&gt;0),$D872/$E872,IF(J$10=$F872,$D872-SUM($G872:I872),0))</f>
        <v>0</v>
      </c>
      <c r="K872" s="10">
        <f>IF(AND($F872&gt;K$10,$E872&gt;0),$D872/$E872,IF(K$10=$F872,$D872-SUM($G872:J872),0))</f>
        <v>0</v>
      </c>
      <c r="L872" s="10">
        <f>IF(AND($F872&gt;L$10,$E872&gt;0),$D872/$E872,IF(L$10=$F872,$D872-SUM($G872:K872),0))</f>
        <v>0</v>
      </c>
      <c r="M872" s="10">
        <f>IF(AND($F872&gt;M$10,$E872&gt;0),$D872/$E872,IF(M$10=$F872,$D872-SUM($G872:L872),0))</f>
        <v>0</v>
      </c>
      <c r="N872" s="2"/>
      <c r="O872" s="10">
        <f>I872*PRODUCT($O$17:O$17)</f>
        <v>1034.0003249714289</v>
      </c>
      <c r="P872" s="10">
        <f>J872*PRODUCT($O$17:P$17)</f>
        <v>0</v>
      </c>
      <c r="Q872" s="10">
        <f>K872*PRODUCT($O$17:Q$17)</f>
        <v>0</v>
      </c>
      <c r="R872" s="10">
        <f>L872*PRODUCT($O$17:R$17)</f>
        <v>0</v>
      </c>
      <c r="S872" s="10">
        <f>M872*PRODUCT($O$17:S$17)</f>
        <v>0</v>
      </c>
      <c r="T872" s="2"/>
      <c r="U872" s="10">
        <f t="shared" si="82"/>
        <v>0</v>
      </c>
      <c r="V872" s="10">
        <f t="shared" si="84"/>
        <v>0</v>
      </c>
      <c r="W872" s="10">
        <f t="shared" si="84"/>
        <v>0</v>
      </c>
      <c r="X872" s="10">
        <f t="shared" si="84"/>
        <v>0</v>
      </c>
      <c r="Y872" s="10">
        <f t="shared" si="84"/>
        <v>0</v>
      </c>
    </row>
    <row r="873" spans="1:25" s="5" customFormat="1" x14ac:dyDescent="0.2">
      <c r="A873" s="2"/>
      <c r="B873" s="29">
        <f>'3) Input geactiveerde inflatie'!B860</f>
        <v>848</v>
      </c>
      <c r="C873" s="29">
        <f>'3) Input geactiveerde inflatie'!D860</f>
        <v>103.32450650576175</v>
      </c>
      <c r="D873" s="10">
        <f t="shared" si="83"/>
        <v>51.662253252880873</v>
      </c>
      <c r="E873" s="39">
        <f>'3) Input geactiveerde inflatie'!E860</f>
        <v>0</v>
      </c>
      <c r="F873" s="51">
        <f>'3) Input geactiveerde inflatie'!F860</f>
        <v>2017</v>
      </c>
      <c r="G873" s="2"/>
      <c r="H873" s="53"/>
      <c r="I873" s="10">
        <f>IF(AND($F873&gt;I$10,$E873&gt;0),$D873/$E873,IF(I$10=$F873,$D873-SUM($G873:G873),0))</f>
        <v>0</v>
      </c>
      <c r="J873" s="10">
        <f>IF(AND($F873&gt;J$10,$E873&gt;0),$D873/$E873,IF(J$10=$F873,$D873-SUM($G873:I873),0))</f>
        <v>0</v>
      </c>
      <c r="K873" s="10">
        <f>IF(AND($F873&gt;K$10,$E873&gt;0),$D873/$E873,IF(K$10=$F873,$D873-SUM($G873:J873),0))</f>
        <v>0</v>
      </c>
      <c r="L873" s="10">
        <f>IF(AND($F873&gt;L$10,$E873&gt;0),$D873/$E873,IF(L$10=$F873,$D873-SUM($G873:K873),0))</f>
        <v>0</v>
      </c>
      <c r="M873" s="10">
        <f>IF(AND($F873&gt;M$10,$E873&gt;0),$D873/$E873,IF(M$10=$F873,$D873-SUM($G873:L873),0))</f>
        <v>0</v>
      </c>
      <c r="N873" s="2"/>
      <c r="O873" s="10">
        <f>I873*PRODUCT($O$17:O$17)</f>
        <v>0</v>
      </c>
      <c r="P873" s="10">
        <f>J873*PRODUCT($O$17:P$17)</f>
        <v>0</v>
      </c>
      <c r="Q873" s="10">
        <f>K873*PRODUCT($O$17:Q$17)</f>
        <v>0</v>
      </c>
      <c r="R873" s="10">
        <f>L873*PRODUCT($O$17:R$17)</f>
        <v>0</v>
      </c>
      <c r="S873" s="10">
        <f>M873*PRODUCT($O$17:S$17)</f>
        <v>0</v>
      </c>
      <c r="T873" s="2"/>
      <c r="U873" s="10">
        <f t="shared" si="82"/>
        <v>52.127213532156794</v>
      </c>
      <c r="V873" s="10">
        <f t="shared" si="84"/>
        <v>52.596358453946202</v>
      </c>
      <c r="W873" s="10">
        <f t="shared" si="84"/>
        <v>53.069725680031709</v>
      </c>
      <c r="X873" s="10">
        <f t="shared" si="84"/>
        <v>53.547353211151986</v>
      </c>
      <c r="Y873" s="10">
        <f t="shared" si="84"/>
        <v>54.029279390052345</v>
      </c>
    </row>
    <row r="874" spans="1:25" s="5" customFormat="1" x14ac:dyDescent="0.2">
      <c r="A874" s="2"/>
      <c r="B874" s="29">
        <f>'3) Input geactiveerde inflatie'!B861</f>
        <v>849</v>
      </c>
      <c r="C874" s="29">
        <f>'3) Input geactiveerde inflatie'!D861</f>
        <v>49691.97147966607</v>
      </c>
      <c r="D874" s="10">
        <f t="shared" si="83"/>
        <v>24845.985739833035</v>
      </c>
      <c r="E874" s="39">
        <f>'3) Input geactiveerde inflatie'!E861</f>
        <v>46.5</v>
      </c>
      <c r="F874" s="51">
        <f>'3) Input geactiveerde inflatie'!F861</f>
        <v>2068</v>
      </c>
      <c r="G874" s="2"/>
      <c r="H874" s="53"/>
      <c r="I874" s="10">
        <f>IF(AND($F874&gt;I$10,$E874&gt;0),$D874/$E874,IF(I$10=$F874,$D874-SUM($G874:G874),0))</f>
        <v>534.32227397490396</v>
      </c>
      <c r="J874" s="10">
        <f>IF(AND($F874&gt;J$10,$E874&gt;0),$D874/$E874,IF(J$10=$F874,$D874-SUM($G874:I874),0))</f>
        <v>534.32227397490396</v>
      </c>
      <c r="K874" s="10">
        <f>IF(AND($F874&gt;K$10,$E874&gt;0),$D874/$E874,IF(K$10=$F874,$D874-SUM($G874:J874),0))</f>
        <v>534.32227397490396</v>
      </c>
      <c r="L874" s="10">
        <f>IF(AND($F874&gt;L$10,$E874&gt;0),$D874/$E874,IF(L$10=$F874,$D874-SUM($G874:K874),0))</f>
        <v>534.32227397490396</v>
      </c>
      <c r="M874" s="10">
        <f>IF(AND($F874&gt;M$10,$E874&gt;0),$D874/$E874,IF(M$10=$F874,$D874-SUM($G874:L874),0))</f>
        <v>534.32227397490396</v>
      </c>
      <c r="N874" s="2"/>
      <c r="O874" s="10">
        <f>I874*PRODUCT($O$17:O$17)</f>
        <v>539.13117444067802</v>
      </c>
      <c r="P874" s="10">
        <f>J874*PRODUCT($O$17:P$17)</f>
        <v>543.98335501064412</v>
      </c>
      <c r="Q874" s="10">
        <f>K874*PRODUCT($O$17:Q$17)</f>
        <v>548.87920520573982</v>
      </c>
      <c r="R874" s="10">
        <f>L874*PRODUCT($O$17:R$17)</f>
        <v>553.81911805259142</v>
      </c>
      <c r="S874" s="10">
        <f>M874*PRODUCT($O$17:S$17)</f>
        <v>558.80349011506462</v>
      </c>
      <c r="T874" s="2"/>
      <c r="U874" s="10">
        <f t="shared" si="82"/>
        <v>24530.468437050851</v>
      </c>
      <c r="V874" s="10">
        <f t="shared" si="84"/>
        <v>24207.259297973662</v>
      </c>
      <c r="W874" s="10">
        <f t="shared" si="84"/>
        <v>23876.245426449681</v>
      </c>
      <c r="X874" s="10">
        <f t="shared" si="84"/>
        <v>23537.312517235136</v>
      </c>
      <c r="Y874" s="10">
        <f t="shared" si="84"/>
        <v>23190.344839775185</v>
      </c>
    </row>
    <row r="875" spans="1:25" s="5" customFormat="1" x14ac:dyDescent="0.2">
      <c r="A875" s="2"/>
      <c r="B875" s="29">
        <f>'3) Input geactiveerde inflatie'!B862</f>
        <v>850</v>
      </c>
      <c r="C875" s="29">
        <f>'3) Input geactiveerde inflatie'!D862</f>
        <v>5403.5976192497183</v>
      </c>
      <c r="D875" s="10">
        <f t="shared" si="83"/>
        <v>2701.7988096248591</v>
      </c>
      <c r="E875" s="39">
        <f>'3) Input geactiveerde inflatie'!E862</f>
        <v>36.5</v>
      </c>
      <c r="F875" s="51">
        <f>'3) Input geactiveerde inflatie'!F862</f>
        <v>2058</v>
      </c>
      <c r="G875" s="2"/>
      <c r="H875" s="53"/>
      <c r="I875" s="10">
        <f>IF(AND($F875&gt;I$10,$E875&gt;0),$D875/$E875,IF(I$10=$F875,$D875-SUM($G875:G875),0))</f>
        <v>74.021885195201619</v>
      </c>
      <c r="J875" s="10">
        <f>IF(AND($F875&gt;J$10,$E875&gt;0),$D875/$E875,IF(J$10=$F875,$D875-SUM($G875:I875),0))</f>
        <v>74.021885195201619</v>
      </c>
      <c r="K875" s="10">
        <f>IF(AND($F875&gt;K$10,$E875&gt;0),$D875/$E875,IF(K$10=$F875,$D875-SUM($G875:J875),0))</f>
        <v>74.021885195201619</v>
      </c>
      <c r="L875" s="10">
        <f>IF(AND($F875&gt;L$10,$E875&gt;0),$D875/$E875,IF(L$10=$F875,$D875-SUM($G875:K875),0))</f>
        <v>74.021885195201619</v>
      </c>
      <c r="M875" s="10">
        <f>IF(AND($F875&gt;M$10,$E875&gt;0),$D875/$E875,IF(M$10=$F875,$D875-SUM($G875:L875),0))</f>
        <v>74.021885195201619</v>
      </c>
      <c r="N875" s="2"/>
      <c r="O875" s="10">
        <f>I875*PRODUCT($O$17:O$17)</f>
        <v>74.68808216195842</v>
      </c>
      <c r="P875" s="10">
        <f>J875*PRODUCT($O$17:P$17)</f>
        <v>75.360274901416048</v>
      </c>
      <c r="Q875" s="10">
        <f>K875*PRODUCT($O$17:Q$17)</f>
        <v>76.03851737552877</v>
      </c>
      <c r="R875" s="10">
        <f>L875*PRODUCT($O$17:R$17)</f>
        <v>76.722864031908529</v>
      </c>
      <c r="S875" s="10">
        <f>M875*PRODUCT($O$17:S$17)</f>
        <v>77.413369808195696</v>
      </c>
      <c r="T875" s="2"/>
      <c r="U875" s="10">
        <f t="shared" si="82"/>
        <v>2651.426916749524</v>
      </c>
      <c r="V875" s="10">
        <f t="shared" ref="V875:Y890" si="85">U875*P$17-P875</f>
        <v>2599.9294840988532</v>
      </c>
      <c r="W875" s="10">
        <f t="shared" si="85"/>
        <v>2547.2903320802138</v>
      </c>
      <c r="X875" s="10">
        <f t="shared" si="85"/>
        <v>2493.493081037027</v>
      </c>
      <c r="Y875" s="10">
        <f t="shared" si="85"/>
        <v>2438.5211489581643</v>
      </c>
    </row>
    <row r="876" spans="1:25" s="5" customFormat="1" x14ac:dyDescent="0.2">
      <c r="A876" s="2"/>
      <c r="B876" s="29">
        <f>'3) Input geactiveerde inflatie'!B863</f>
        <v>851</v>
      </c>
      <c r="C876" s="29">
        <f>'3) Input geactiveerde inflatie'!D863</f>
        <v>1821.0247254967144</v>
      </c>
      <c r="D876" s="10">
        <f t="shared" si="83"/>
        <v>910.51236274835719</v>
      </c>
      <c r="E876" s="39">
        <f>'3) Input geactiveerde inflatie'!E863</f>
        <v>26.5</v>
      </c>
      <c r="F876" s="51">
        <f>'3) Input geactiveerde inflatie'!F863</f>
        <v>2048</v>
      </c>
      <c r="G876" s="2"/>
      <c r="H876" s="53"/>
      <c r="I876" s="10">
        <f>IF(AND($F876&gt;I$10,$E876&gt;0),$D876/$E876,IF(I$10=$F876,$D876-SUM($G876:G876),0))</f>
        <v>34.358957084843667</v>
      </c>
      <c r="J876" s="10">
        <f>IF(AND($F876&gt;J$10,$E876&gt;0),$D876/$E876,IF(J$10=$F876,$D876-SUM($G876:I876),0))</f>
        <v>34.358957084843667</v>
      </c>
      <c r="K876" s="10">
        <f>IF(AND($F876&gt;K$10,$E876&gt;0),$D876/$E876,IF(K$10=$F876,$D876-SUM($G876:J876),0))</f>
        <v>34.358957084843667</v>
      </c>
      <c r="L876" s="10">
        <f>IF(AND($F876&gt;L$10,$E876&gt;0),$D876/$E876,IF(L$10=$F876,$D876-SUM($G876:K876),0))</f>
        <v>34.358957084843667</v>
      </c>
      <c r="M876" s="10">
        <f>IF(AND($F876&gt;M$10,$E876&gt;0),$D876/$E876,IF(M$10=$F876,$D876-SUM($G876:L876),0))</f>
        <v>34.358957084843667</v>
      </c>
      <c r="N876" s="2"/>
      <c r="O876" s="10">
        <f>I876*PRODUCT($O$17:O$17)</f>
        <v>34.668187698607255</v>
      </c>
      <c r="P876" s="10">
        <f>J876*PRODUCT($O$17:P$17)</f>
        <v>34.980201387894716</v>
      </c>
      <c r="Q876" s="10">
        <f>K876*PRODUCT($O$17:Q$17)</f>
        <v>35.295023200385764</v>
      </c>
      <c r="R876" s="10">
        <f>L876*PRODUCT($O$17:R$17)</f>
        <v>35.612678409189229</v>
      </c>
      <c r="S876" s="10">
        <f>M876*PRODUCT($O$17:S$17)</f>
        <v>35.933192514871934</v>
      </c>
      <c r="T876" s="2"/>
      <c r="U876" s="10">
        <f t="shared" si="82"/>
        <v>884.03878631448515</v>
      </c>
      <c r="V876" s="10">
        <f t="shared" si="85"/>
        <v>857.01493400342076</v>
      </c>
      <c r="W876" s="10">
        <f t="shared" si="85"/>
        <v>829.43304520906565</v>
      </c>
      <c r="X876" s="10">
        <f t="shared" si="85"/>
        <v>801.28526420675792</v>
      </c>
      <c r="Y876" s="10">
        <f t="shared" si="85"/>
        <v>772.56363906974673</v>
      </c>
    </row>
    <row r="877" spans="1:25" s="5" customFormat="1" x14ac:dyDescent="0.2">
      <c r="A877" s="2"/>
      <c r="B877" s="29">
        <f>'3) Input geactiveerde inflatie'!B864</f>
        <v>852</v>
      </c>
      <c r="C877" s="29">
        <f>'3) Input geactiveerde inflatie'!D864</f>
        <v>718.6456013095285</v>
      </c>
      <c r="D877" s="10">
        <f t="shared" si="83"/>
        <v>359.32280065476425</v>
      </c>
      <c r="E877" s="39">
        <f>'3) Input geactiveerde inflatie'!E864</f>
        <v>21.5</v>
      </c>
      <c r="F877" s="51">
        <f>'3) Input geactiveerde inflatie'!F864</f>
        <v>2043</v>
      </c>
      <c r="G877" s="2"/>
      <c r="H877" s="53"/>
      <c r="I877" s="10">
        <f>IF(AND($F877&gt;I$10,$E877&gt;0),$D877/$E877,IF(I$10=$F877,$D877-SUM($G877:G877),0))</f>
        <v>16.712688402547176</v>
      </c>
      <c r="J877" s="10">
        <f>IF(AND($F877&gt;J$10,$E877&gt;0),$D877/$E877,IF(J$10=$F877,$D877-SUM($G877:I877),0))</f>
        <v>16.712688402547176</v>
      </c>
      <c r="K877" s="10">
        <f>IF(AND($F877&gt;K$10,$E877&gt;0),$D877/$E877,IF(K$10=$F877,$D877-SUM($G877:J877),0))</f>
        <v>16.712688402547176</v>
      </c>
      <c r="L877" s="10">
        <f>IF(AND($F877&gt;L$10,$E877&gt;0),$D877/$E877,IF(L$10=$F877,$D877-SUM($G877:K877),0))</f>
        <v>16.712688402547176</v>
      </c>
      <c r="M877" s="10">
        <f>IF(AND($F877&gt;M$10,$E877&gt;0),$D877/$E877,IF(M$10=$F877,$D877-SUM($G877:L877),0))</f>
        <v>16.712688402547176</v>
      </c>
      <c r="N877" s="2"/>
      <c r="O877" s="10">
        <f>I877*PRODUCT($O$17:O$17)</f>
        <v>16.863102598170098</v>
      </c>
      <c r="P877" s="10">
        <f>J877*PRODUCT($O$17:P$17)</f>
        <v>17.014870521553629</v>
      </c>
      <c r="Q877" s="10">
        <f>K877*PRODUCT($O$17:Q$17)</f>
        <v>17.168004356247607</v>
      </c>
      <c r="R877" s="10">
        <f>L877*PRODUCT($O$17:R$17)</f>
        <v>17.322516395453835</v>
      </c>
      <c r="S877" s="10">
        <f>M877*PRODUCT($O$17:S$17)</f>
        <v>17.478419043012916</v>
      </c>
      <c r="T877" s="2"/>
      <c r="U877" s="10">
        <f t="shared" si="82"/>
        <v>345.69360326248699</v>
      </c>
      <c r="V877" s="10">
        <f t="shared" si="85"/>
        <v>331.78997517029569</v>
      </c>
      <c r="W877" s="10">
        <f t="shared" si="85"/>
        <v>317.6080805905807</v>
      </c>
      <c r="X877" s="10">
        <f t="shared" si="85"/>
        <v>303.14403692044209</v>
      </c>
      <c r="Y877" s="10">
        <f t="shared" si="85"/>
        <v>288.3939142097131</v>
      </c>
    </row>
    <row r="878" spans="1:25" s="5" customFormat="1" x14ac:dyDescent="0.2">
      <c r="A878" s="2"/>
      <c r="B878" s="29">
        <f>'3) Input geactiveerde inflatie'!B865</f>
        <v>853</v>
      </c>
      <c r="C878" s="29">
        <f>'3) Input geactiveerde inflatie'!D865</f>
        <v>3642.1477115144808</v>
      </c>
      <c r="D878" s="10">
        <f t="shared" si="83"/>
        <v>1821.0738557572404</v>
      </c>
      <c r="E878" s="39">
        <f>'3) Input geactiveerde inflatie'!E865</f>
        <v>6.5</v>
      </c>
      <c r="F878" s="51">
        <f>'3) Input geactiveerde inflatie'!F865</f>
        <v>2028</v>
      </c>
      <c r="G878" s="2"/>
      <c r="H878" s="53"/>
      <c r="I878" s="10">
        <f>IF(AND($F878&gt;I$10,$E878&gt;0),$D878/$E878,IF(I$10=$F878,$D878-SUM($G878:G878),0))</f>
        <v>280.16520857803698</v>
      </c>
      <c r="J878" s="10">
        <f>IF(AND($F878&gt;J$10,$E878&gt;0),$D878/$E878,IF(J$10=$F878,$D878-SUM($G878:I878),0))</f>
        <v>280.16520857803698</v>
      </c>
      <c r="K878" s="10">
        <f>IF(AND($F878&gt;K$10,$E878&gt;0),$D878/$E878,IF(K$10=$F878,$D878-SUM($G878:J878),0))</f>
        <v>280.16520857803698</v>
      </c>
      <c r="L878" s="10">
        <f>IF(AND($F878&gt;L$10,$E878&gt;0),$D878/$E878,IF(L$10=$F878,$D878-SUM($G878:K878),0))</f>
        <v>280.16520857803698</v>
      </c>
      <c r="M878" s="10">
        <f>IF(AND($F878&gt;M$10,$E878&gt;0),$D878/$E878,IF(M$10=$F878,$D878-SUM($G878:L878),0))</f>
        <v>280.16520857803698</v>
      </c>
      <c r="N878" s="2"/>
      <c r="O878" s="10">
        <f>I878*PRODUCT($O$17:O$17)</f>
        <v>282.68669545523926</v>
      </c>
      <c r="P878" s="10">
        <f>J878*PRODUCT($O$17:P$17)</f>
        <v>285.23087571433643</v>
      </c>
      <c r="Q878" s="10">
        <f>K878*PRODUCT($O$17:Q$17)</f>
        <v>287.79795359576536</v>
      </c>
      <c r="R878" s="10">
        <f>L878*PRODUCT($O$17:R$17)</f>
        <v>290.38813517812724</v>
      </c>
      <c r="S878" s="10">
        <f>M878*PRODUCT($O$17:S$17)</f>
        <v>293.00162839473035</v>
      </c>
      <c r="T878" s="2"/>
      <c r="U878" s="10">
        <f t="shared" si="82"/>
        <v>1554.7768250038162</v>
      </c>
      <c r="V878" s="10">
        <f t="shared" si="85"/>
        <v>1283.538940714514</v>
      </c>
      <c r="W878" s="10">
        <f t="shared" si="85"/>
        <v>1007.2928375851791</v>
      </c>
      <c r="X878" s="10">
        <f t="shared" si="85"/>
        <v>725.97033794531831</v>
      </c>
      <c r="Y878" s="10">
        <f t="shared" si="85"/>
        <v>439.5024425920958</v>
      </c>
    </row>
    <row r="879" spans="1:25" s="5" customFormat="1" x14ac:dyDescent="0.2">
      <c r="A879" s="2"/>
      <c r="B879" s="29">
        <f>'3) Input geactiveerde inflatie'!B866</f>
        <v>854</v>
      </c>
      <c r="C879" s="29">
        <f>'3) Input geactiveerde inflatie'!D866</f>
        <v>4174.697407442407</v>
      </c>
      <c r="D879" s="10">
        <f t="shared" si="83"/>
        <v>2087.3487037212035</v>
      </c>
      <c r="E879" s="39">
        <f>'3) Input geactiveerde inflatie'!E866</f>
        <v>1.5</v>
      </c>
      <c r="F879" s="51">
        <f>'3) Input geactiveerde inflatie'!F866</f>
        <v>2023</v>
      </c>
      <c r="G879" s="2"/>
      <c r="H879" s="53"/>
      <c r="I879" s="10">
        <f>IF(AND($F879&gt;I$10,$E879&gt;0),$D879/$E879,IF(I$10=$F879,$D879-SUM($G879:G879),0))</f>
        <v>1391.5658024808024</v>
      </c>
      <c r="J879" s="10">
        <f>IF(AND($F879&gt;J$10,$E879&gt;0),$D879/$E879,IF(J$10=$F879,$D879-SUM($G879:I879),0))</f>
        <v>695.78290124040109</v>
      </c>
      <c r="K879" s="10">
        <f>IF(AND($F879&gt;K$10,$E879&gt;0),$D879/$E879,IF(K$10=$F879,$D879-SUM($G879:J879),0))</f>
        <v>0</v>
      </c>
      <c r="L879" s="10">
        <f>IF(AND($F879&gt;L$10,$E879&gt;0),$D879/$E879,IF(L$10=$F879,$D879-SUM($G879:K879),0))</f>
        <v>0</v>
      </c>
      <c r="M879" s="10">
        <f>IF(AND($F879&gt;M$10,$E879&gt;0),$D879/$E879,IF(M$10=$F879,$D879-SUM($G879:L879),0))</f>
        <v>0</v>
      </c>
      <c r="N879" s="2"/>
      <c r="O879" s="10">
        <f>I879*PRODUCT($O$17:O$17)</f>
        <v>1404.0898947031294</v>
      </c>
      <c r="P879" s="10">
        <f>J879*PRODUCT($O$17:P$17)</f>
        <v>708.36335187772863</v>
      </c>
      <c r="Q879" s="10">
        <f>K879*PRODUCT($O$17:Q$17)</f>
        <v>0</v>
      </c>
      <c r="R879" s="10">
        <f>L879*PRODUCT($O$17:R$17)</f>
        <v>0</v>
      </c>
      <c r="S879" s="10">
        <f>M879*PRODUCT($O$17:S$17)</f>
        <v>0</v>
      </c>
      <c r="T879" s="2"/>
      <c r="U879" s="10">
        <f t="shared" si="82"/>
        <v>702.04494735156482</v>
      </c>
      <c r="V879" s="10">
        <f t="shared" si="85"/>
        <v>0</v>
      </c>
      <c r="W879" s="10">
        <f t="shared" si="85"/>
        <v>0</v>
      </c>
      <c r="X879" s="10">
        <f t="shared" si="85"/>
        <v>0</v>
      </c>
      <c r="Y879" s="10">
        <f t="shared" si="85"/>
        <v>0</v>
      </c>
    </row>
    <row r="880" spans="1:25" s="5" customFormat="1" x14ac:dyDescent="0.2">
      <c r="A880" s="2"/>
      <c r="B880" s="29">
        <f>'3) Input geactiveerde inflatie'!B867</f>
        <v>855</v>
      </c>
      <c r="C880" s="29">
        <f>'3) Input geactiveerde inflatie'!D867</f>
        <v>119.93154444935954</v>
      </c>
      <c r="D880" s="10">
        <f t="shared" si="83"/>
        <v>59.965772224679768</v>
      </c>
      <c r="E880" s="39">
        <f>'3) Input geactiveerde inflatie'!E867</f>
        <v>0</v>
      </c>
      <c r="F880" s="51">
        <f>'3) Input geactiveerde inflatie'!F867</f>
        <v>2018</v>
      </c>
      <c r="G880" s="2"/>
      <c r="H880" s="53"/>
      <c r="I880" s="10">
        <f>IF(AND($F880&gt;I$10,$E880&gt;0),$D880/$E880,IF(I$10=$F880,$D880-SUM($G880:G880),0))</f>
        <v>0</v>
      </c>
      <c r="J880" s="10">
        <f>IF(AND($F880&gt;J$10,$E880&gt;0),$D880/$E880,IF(J$10=$F880,$D880-SUM($G880:I880),0))</f>
        <v>0</v>
      </c>
      <c r="K880" s="10">
        <f>IF(AND($F880&gt;K$10,$E880&gt;0),$D880/$E880,IF(K$10=$F880,$D880-SUM($G880:J880),0))</f>
        <v>0</v>
      </c>
      <c r="L880" s="10">
        <f>IF(AND($F880&gt;L$10,$E880&gt;0),$D880/$E880,IF(L$10=$F880,$D880-SUM($G880:K880),0))</f>
        <v>0</v>
      </c>
      <c r="M880" s="10">
        <f>IF(AND($F880&gt;M$10,$E880&gt;0),$D880/$E880,IF(M$10=$F880,$D880-SUM($G880:L880),0))</f>
        <v>0</v>
      </c>
      <c r="N880" s="2"/>
      <c r="O880" s="10">
        <f>I880*PRODUCT($O$17:O$17)</f>
        <v>0</v>
      </c>
      <c r="P880" s="10">
        <f>J880*PRODUCT($O$17:P$17)</f>
        <v>0</v>
      </c>
      <c r="Q880" s="10">
        <f>K880*PRODUCT($O$17:Q$17)</f>
        <v>0</v>
      </c>
      <c r="R880" s="10">
        <f>L880*PRODUCT($O$17:R$17)</f>
        <v>0</v>
      </c>
      <c r="S880" s="10">
        <f>M880*PRODUCT($O$17:S$17)</f>
        <v>0</v>
      </c>
      <c r="T880" s="2"/>
      <c r="U880" s="10">
        <f t="shared" si="82"/>
        <v>60.505464174701878</v>
      </c>
      <c r="V880" s="10">
        <f t="shared" si="85"/>
        <v>61.050013352274192</v>
      </c>
      <c r="W880" s="10">
        <f t="shared" si="85"/>
        <v>61.599463472444654</v>
      </c>
      <c r="X880" s="10">
        <f t="shared" si="85"/>
        <v>62.153858643696651</v>
      </c>
      <c r="Y880" s="10">
        <f t="shared" si="85"/>
        <v>62.713243371489916</v>
      </c>
    </row>
    <row r="881" spans="1:25" s="5" customFormat="1" x14ac:dyDescent="0.2">
      <c r="A881" s="2"/>
      <c r="B881" s="29">
        <f>'3) Input geactiveerde inflatie'!B868</f>
        <v>856</v>
      </c>
      <c r="C881" s="29">
        <f>'3) Input geactiveerde inflatie'!D868</f>
        <v>48943.630702091847</v>
      </c>
      <c r="D881" s="10">
        <f t="shared" si="83"/>
        <v>24471.815351045923</v>
      </c>
      <c r="E881" s="39">
        <f>'3) Input geactiveerde inflatie'!E868</f>
        <v>47.5</v>
      </c>
      <c r="F881" s="51">
        <f>'3) Input geactiveerde inflatie'!F868</f>
        <v>2069</v>
      </c>
      <c r="G881" s="2"/>
      <c r="H881" s="53"/>
      <c r="I881" s="10">
        <f>IF(AND($F881&gt;I$10,$E881&gt;0),$D881/$E881,IF(I$10=$F881,$D881-SUM($G881:G881),0))</f>
        <v>515.19611265359833</v>
      </c>
      <c r="J881" s="10">
        <f>IF(AND($F881&gt;J$10,$E881&gt;0),$D881/$E881,IF(J$10=$F881,$D881-SUM($G881:I881),0))</f>
        <v>515.19611265359833</v>
      </c>
      <c r="K881" s="10">
        <f>IF(AND($F881&gt;K$10,$E881&gt;0),$D881/$E881,IF(K$10=$F881,$D881-SUM($G881:J881),0))</f>
        <v>515.19611265359833</v>
      </c>
      <c r="L881" s="10">
        <f>IF(AND($F881&gt;L$10,$E881&gt;0),$D881/$E881,IF(L$10=$F881,$D881-SUM($G881:K881),0))</f>
        <v>515.19611265359833</v>
      </c>
      <c r="M881" s="10">
        <f>IF(AND($F881&gt;M$10,$E881&gt;0),$D881/$E881,IF(M$10=$F881,$D881-SUM($G881:L881),0))</f>
        <v>515.19611265359833</v>
      </c>
      <c r="N881" s="2"/>
      <c r="O881" s="10">
        <f>I881*PRODUCT($O$17:O$17)</f>
        <v>519.83287766748072</v>
      </c>
      <c r="P881" s="10">
        <f>J881*PRODUCT($O$17:P$17)</f>
        <v>524.51137356648792</v>
      </c>
      <c r="Q881" s="10">
        <f>K881*PRODUCT($O$17:Q$17)</f>
        <v>529.23197592858628</v>
      </c>
      <c r="R881" s="10">
        <f>L881*PRODUCT($O$17:R$17)</f>
        <v>533.99506371194343</v>
      </c>
      <c r="S881" s="10">
        <f>M881*PRODUCT($O$17:S$17)</f>
        <v>538.80101928535089</v>
      </c>
      <c r="T881" s="2"/>
      <c r="U881" s="10">
        <f t="shared" si="82"/>
        <v>24172.228811537854</v>
      </c>
      <c r="V881" s="10">
        <f t="shared" si="85"/>
        <v>23865.267497275203</v>
      </c>
      <c r="W881" s="10">
        <f t="shared" si="85"/>
        <v>23550.82292882209</v>
      </c>
      <c r="X881" s="10">
        <f t="shared" si="85"/>
        <v>23228.785271469544</v>
      </c>
      <c r="Y881" s="10">
        <f t="shared" si="85"/>
        <v>22899.043319627417</v>
      </c>
    </row>
    <row r="882" spans="1:25" s="5" customFormat="1" x14ac:dyDescent="0.2">
      <c r="A882" s="2"/>
      <c r="B882" s="29">
        <f>'3) Input geactiveerde inflatie'!B869</f>
        <v>857</v>
      </c>
      <c r="C882" s="29">
        <f>'3) Input geactiveerde inflatie'!D869</f>
        <v>8233.6760186624306</v>
      </c>
      <c r="D882" s="10">
        <f t="shared" si="83"/>
        <v>4116.8380093312153</v>
      </c>
      <c r="E882" s="39">
        <f>'3) Input geactiveerde inflatie'!E869</f>
        <v>37.5</v>
      </c>
      <c r="F882" s="51">
        <f>'3) Input geactiveerde inflatie'!F869</f>
        <v>2059</v>
      </c>
      <c r="G882" s="2"/>
      <c r="H882" s="53"/>
      <c r="I882" s="10">
        <f>IF(AND($F882&gt;I$10,$E882&gt;0),$D882/$E882,IF(I$10=$F882,$D882-SUM($G882:G882),0))</f>
        <v>109.78234691549908</v>
      </c>
      <c r="J882" s="10">
        <f>IF(AND($F882&gt;J$10,$E882&gt;0),$D882/$E882,IF(J$10=$F882,$D882-SUM($G882:I882),0))</f>
        <v>109.78234691549908</v>
      </c>
      <c r="K882" s="10">
        <f>IF(AND($F882&gt;K$10,$E882&gt;0),$D882/$E882,IF(K$10=$F882,$D882-SUM($G882:J882),0))</f>
        <v>109.78234691549908</v>
      </c>
      <c r="L882" s="10">
        <f>IF(AND($F882&gt;L$10,$E882&gt;0),$D882/$E882,IF(L$10=$F882,$D882-SUM($G882:K882),0))</f>
        <v>109.78234691549908</v>
      </c>
      <c r="M882" s="10">
        <f>IF(AND($F882&gt;M$10,$E882&gt;0),$D882/$E882,IF(M$10=$F882,$D882-SUM($G882:L882),0))</f>
        <v>109.78234691549908</v>
      </c>
      <c r="N882" s="2"/>
      <c r="O882" s="10">
        <f>I882*PRODUCT($O$17:O$17)</f>
        <v>110.77038803773856</v>
      </c>
      <c r="P882" s="10">
        <f>J882*PRODUCT($O$17:P$17)</f>
        <v>111.76732153007819</v>
      </c>
      <c r="Q882" s="10">
        <f>K882*PRODUCT($O$17:Q$17)</f>
        <v>112.77322742384888</v>
      </c>
      <c r="R882" s="10">
        <f>L882*PRODUCT($O$17:R$17)</f>
        <v>113.7881864706635</v>
      </c>
      <c r="S882" s="10">
        <f>M882*PRODUCT($O$17:S$17)</f>
        <v>114.81228014889946</v>
      </c>
      <c r="T882" s="2"/>
      <c r="U882" s="10">
        <f t="shared" si="82"/>
        <v>4043.119163377457</v>
      </c>
      <c r="V882" s="10">
        <f t="shared" si="85"/>
        <v>3967.7399143177754</v>
      </c>
      <c r="W882" s="10">
        <f t="shared" si="85"/>
        <v>3890.6763461227861</v>
      </c>
      <c r="X882" s="10">
        <f t="shared" si="85"/>
        <v>3811.9042467672271</v>
      </c>
      <c r="Y882" s="10">
        <f t="shared" si="85"/>
        <v>3731.3991048392322</v>
      </c>
    </row>
    <row r="883" spans="1:25" s="5" customFormat="1" x14ac:dyDescent="0.2">
      <c r="A883" s="2"/>
      <c r="B883" s="29">
        <f>'3) Input geactiveerde inflatie'!B870</f>
        <v>858</v>
      </c>
      <c r="C883" s="29">
        <f>'3) Input geactiveerde inflatie'!D870</f>
        <v>1561.1272030199907</v>
      </c>
      <c r="D883" s="10">
        <f t="shared" si="83"/>
        <v>780.56360150999535</v>
      </c>
      <c r="E883" s="39">
        <f>'3) Input geactiveerde inflatie'!E870</f>
        <v>27.5</v>
      </c>
      <c r="F883" s="51">
        <f>'3) Input geactiveerde inflatie'!F870</f>
        <v>2049</v>
      </c>
      <c r="G883" s="2"/>
      <c r="H883" s="53"/>
      <c r="I883" s="10">
        <f>IF(AND($F883&gt;I$10,$E883&gt;0),$D883/$E883,IF(I$10=$F883,$D883-SUM($G883:G883),0))</f>
        <v>28.38413096399983</v>
      </c>
      <c r="J883" s="10">
        <f>IF(AND($F883&gt;J$10,$E883&gt;0),$D883/$E883,IF(J$10=$F883,$D883-SUM($G883:I883),0))</f>
        <v>28.38413096399983</v>
      </c>
      <c r="K883" s="10">
        <f>IF(AND($F883&gt;K$10,$E883&gt;0),$D883/$E883,IF(K$10=$F883,$D883-SUM($G883:J883),0))</f>
        <v>28.38413096399983</v>
      </c>
      <c r="L883" s="10">
        <f>IF(AND($F883&gt;L$10,$E883&gt;0),$D883/$E883,IF(L$10=$F883,$D883-SUM($G883:K883),0))</f>
        <v>28.38413096399983</v>
      </c>
      <c r="M883" s="10">
        <f>IF(AND($F883&gt;M$10,$E883&gt;0),$D883/$E883,IF(M$10=$F883,$D883-SUM($G883:L883),0))</f>
        <v>28.38413096399983</v>
      </c>
      <c r="N883" s="2"/>
      <c r="O883" s="10">
        <f>I883*PRODUCT($O$17:O$17)</f>
        <v>28.639588142675827</v>
      </c>
      <c r="P883" s="10">
        <f>J883*PRODUCT($O$17:P$17)</f>
        <v>28.897344435959905</v>
      </c>
      <c r="Q883" s="10">
        <f>K883*PRODUCT($O$17:Q$17)</f>
        <v>29.157420535883539</v>
      </c>
      <c r="R883" s="10">
        <f>L883*PRODUCT($O$17:R$17)</f>
        <v>29.419837320706485</v>
      </c>
      <c r="S883" s="10">
        <f>M883*PRODUCT($O$17:S$17)</f>
        <v>29.684615856592842</v>
      </c>
      <c r="T883" s="2"/>
      <c r="U883" s="10">
        <f t="shared" si="82"/>
        <v>758.9490857809094</v>
      </c>
      <c r="V883" s="10">
        <f t="shared" si="85"/>
        <v>736.88228311697765</v>
      </c>
      <c r="W883" s="10">
        <f t="shared" si="85"/>
        <v>714.3568031291469</v>
      </c>
      <c r="X883" s="10">
        <f t="shared" si="85"/>
        <v>691.36617703660261</v>
      </c>
      <c r="Y883" s="10">
        <f t="shared" si="85"/>
        <v>667.90385677333916</v>
      </c>
    </row>
    <row r="884" spans="1:25" s="5" customFormat="1" x14ac:dyDescent="0.2">
      <c r="A884" s="2"/>
      <c r="B884" s="29">
        <f>'3) Input geactiveerde inflatie'!B871</f>
        <v>859</v>
      </c>
      <c r="C884" s="29">
        <f>'3) Input geactiveerde inflatie'!D871</f>
        <v>168.69266820000121</v>
      </c>
      <c r="D884" s="10">
        <f t="shared" si="83"/>
        <v>84.346334100000604</v>
      </c>
      <c r="E884" s="39">
        <f>'3) Input geactiveerde inflatie'!E871</f>
        <v>22.5</v>
      </c>
      <c r="F884" s="51">
        <f>'3) Input geactiveerde inflatie'!F871</f>
        <v>2044</v>
      </c>
      <c r="G884" s="2"/>
      <c r="H884" s="53"/>
      <c r="I884" s="10">
        <f>IF(AND($F884&gt;I$10,$E884&gt;0),$D884/$E884,IF(I$10=$F884,$D884-SUM($G884:G884),0))</f>
        <v>3.7487259600000269</v>
      </c>
      <c r="J884" s="10">
        <f>IF(AND($F884&gt;J$10,$E884&gt;0),$D884/$E884,IF(J$10=$F884,$D884-SUM($G884:I884),0))</f>
        <v>3.7487259600000269</v>
      </c>
      <c r="K884" s="10">
        <f>IF(AND($F884&gt;K$10,$E884&gt;0),$D884/$E884,IF(K$10=$F884,$D884-SUM($G884:J884),0))</f>
        <v>3.7487259600000269</v>
      </c>
      <c r="L884" s="10">
        <f>IF(AND($F884&gt;L$10,$E884&gt;0),$D884/$E884,IF(L$10=$F884,$D884-SUM($G884:K884),0))</f>
        <v>3.7487259600000269</v>
      </c>
      <c r="M884" s="10">
        <f>IF(AND($F884&gt;M$10,$E884&gt;0),$D884/$E884,IF(M$10=$F884,$D884-SUM($G884:L884),0))</f>
        <v>3.7487259600000269</v>
      </c>
      <c r="N884" s="2"/>
      <c r="O884" s="10">
        <f>I884*PRODUCT($O$17:O$17)</f>
        <v>3.7824644936400267</v>
      </c>
      <c r="P884" s="10">
        <f>J884*PRODUCT($O$17:P$17)</f>
        <v>3.8165066740827864</v>
      </c>
      <c r="Q884" s="10">
        <f>K884*PRODUCT($O$17:Q$17)</f>
        <v>3.850855234149531</v>
      </c>
      <c r="R884" s="10">
        <f>L884*PRODUCT($O$17:R$17)</f>
        <v>3.8855129312568764</v>
      </c>
      <c r="S884" s="10">
        <f>M884*PRODUCT($O$17:S$17)</f>
        <v>3.9204825476381879</v>
      </c>
      <c r="T884" s="2"/>
      <c r="U884" s="10">
        <f t="shared" si="82"/>
        <v>81.322986613260582</v>
      </c>
      <c r="V884" s="10">
        <f t="shared" si="85"/>
        <v>78.238386818697137</v>
      </c>
      <c r="W884" s="10">
        <f t="shared" si="85"/>
        <v>75.091677065915874</v>
      </c>
      <c r="X884" s="10">
        <f t="shared" si="85"/>
        <v>71.881989228252223</v>
      </c>
      <c r="Y884" s="10">
        <f t="shared" si="85"/>
        <v>68.608444583668302</v>
      </c>
    </row>
    <row r="885" spans="1:25" s="5" customFormat="1" x14ac:dyDescent="0.2">
      <c r="A885" s="2"/>
      <c r="B885" s="29">
        <f>'3) Input geactiveerde inflatie'!B872</f>
        <v>860</v>
      </c>
      <c r="C885" s="29">
        <f>'3) Input geactiveerde inflatie'!D872</f>
        <v>3214.4614147799875</v>
      </c>
      <c r="D885" s="10">
        <f t="shared" si="83"/>
        <v>1607.2307073899938</v>
      </c>
      <c r="E885" s="39">
        <f>'3) Input geactiveerde inflatie'!E872</f>
        <v>7.5</v>
      </c>
      <c r="F885" s="51">
        <f>'3) Input geactiveerde inflatie'!F872</f>
        <v>2029</v>
      </c>
      <c r="G885" s="2"/>
      <c r="H885" s="53"/>
      <c r="I885" s="10">
        <f>IF(AND($F885&gt;I$10,$E885&gt;0),$D885/$E885,IF(I$10=$F885,$D885-SUM($G885:G885),0))</f>
        <v>214.29742765199916</v>
      </c>
      <c r="J885" s="10">
        <f>IF(AND($F885&gt;J$10,$E885&gt;0),$D885/$E885,IF(J$10=$F885,$D885-SUM($G885:I885),0))</f>
        <v>214.29742765199916</v>
      </c>
      <c r="K885" s="10">
        <f>IF(AND($F885&gt;K$10,$E885&gt;0),$D885/$E885,IF(K$10=$F885,$D885-SUM($G885:J885),0))</f>
        <v>214.29742765199916</v>
      </c>
      <c r="L885" s="10">
        <f>IF(AND($F885&gt;L$10,$E885&gt;0),$D885/$E885,IF(L$10=$F885,$D885-SUM($G885:K885),0))</f>
        <v>214.29742765199916</v>
      </c>
      <c r="M885" s="10">
        <f>IF(AND($F885&gt;M$10,$E885&gt;0),$D885/$E885,IF(M$10=$F885,$D885-SUM($G885:L885),0))</f>
        <v>214.29742765199916</v>
      </c>
      <c r="N885" s="2"/>
      <c r="O885" s="10">
        <f>I885*PRODUCT($O$17:O$17)</f>
        <v>216.22610450086714</v>
      </c>
      <c r="P885" s="10">
        <f>J885*PRODUCT($O$17:P$17)</f>
        <v>218.17213944137492</v>
      </c>
      <c r="Q885" s="10">
        <f>K885*PRODUCT($O$17:Q$17)</f>
        <v>220.13568869634724</v>
      </c>
      <c r="R885" s="10">
        <f>L885*PRODUCT($O$17:R$17)</f>
        <v>222.11690989461434</v>
      </c>
      <c r="S885" s="10">
        <f>M885*PRODUCT($O$17:S$17)</f>
        <v>224.11596208366586</v>
      </c>
      <c r="T885" s="2"/>
      <c r="U885" s="10">
        <f t="shared" si="82"/>
        <v>1405.4696792556363</v>
      </c>
      <c r="V885" s="10">
        <f t="shared" si="85"/>
        <v>1199.9467669275621</v>
      </c>
      <c r="W885" s="10">
        <f t="shared" si="85"/>
        <v>990.6105991335628</v>
      </c>
      <c r="X885" s="10">
        <f t="shared" si="85"/>
        <v>777.40918463115042</v>
      </c>
      <c r="Y885" s="10">
        <f t="shared" si="85"/>
        <v>560.28990520916489</v>
      </c>
    </row>
    <row r="886" spans="1:25" s="5" customFormat="1" x14ac:dyDescent="0.2">
      <c r="A886" s="2"/>
      <c r="B886" s="29">
        <f>'3) Input geactiveerde inflatie'!B873</f>
        <v>861</v>
      </c>
      <c r="C886" s="29">
        <f>'3) Input geactiveerde inflatie'!D873</f>
        <v>3409.1514324000018</v>
      </c>
      <c r="D886" s="10">
        <f t="shared" si="83"/>
        <v>1704.5757162000009</v>
      </c>
      <c r="E886" s="39">
        <f>'3) Input geactiveerde inflatie'!E873</f>
        <v>2.5</v>
      </c>
      <c r="F886" s="51">
        <f>'3) Input geactiveerde inflatie'!F873</f>
        <v>2024</v>
      </c>
      <c r="G886" s="2"/>
      <c r="H886" s="53"/>
      <c r="I886" s="10">
        <f>IF(AND($F886&gt;I$10,$E886&gt;0),$D886/$E886,IF(I$10=$F886,$D886-SUM($G886:G886),0))</f>
        <v>681.83028648000038</v>
      </c>
      <c r="J886" s="10">
        <f>IF(AND($F886&gt;J$10,$E886&gt;0),$D886/$E886,IF(J$10=$F886,$D886-SUM($G886:I886),0))</f>
        <v>681.83028648000038</v>
      </c>
      <c r="K886" s="10">
        <f>IF(AND($F886&gt;K$10,$E886&gt;0),$D886/$E886,IF(K$10=$F886,$D886-SUM($G886:J886),0))</f>
        <v>340.91514324000013</v>
      </c>
      <c r="L886" s="10">
        <f>IF(AND($F886&gt;L$10,$E886&gt;0),$D886/$E886,IF(L$10=$F886,$D886-SUM($G886:K886),0))</f>
        <v>0</v>
      </c>
      <c r="M886" s="10">
        <f>IF(AND($F886&gt;M$10,$E886&gt;0),$D886/$E886,IF(M$10=$F886,$D886-SUM($G886:L886),0))</f>
        <v>0</v>
      </c>
      <c r="N886" s="2"/>
      <c r="O886" s="10">
        <f>I886*PRODUCT($O$17:O$17)</f>
        <v>687.96675905832035</v>
      </c>
      <c r="P886" s="10">
        <f>J886*PRODUCT($O$17:P$17)</f>
        <v>694.15845988984518</v>
      </c>
      <c r="Q886" s="10">
        <f>K886*PRODUCT($O$17:Q$17)</f>
        <v>350.20294301442675</v>
      </c>
      <c r="R886" s="10">
        <f>L886*PRODUCT($O$17:R$17)</f>
        <v>0</v>
      </c>
      <c r="S886" s="10">
        <f>M886*PRODUCT($O$17:S$17)</f>
        <v>0</v>
      </c>
      <c r="T886" s="2"/>
      <c r="U886" s="10">
        <f t="shared" si="82"/>
        <v>1031.9501385874803</v>
      </c>
      <c r="V886" s="10">
        <f t="shared" si="85"/>
        <v>347.0792299449223</v>
      </c>
      <c r="W886" s="10">
        <f t="shared" si="85"/>
        <v>0</v>
      </c>
      <c r="X886" s="10">
        <f t="shared" si="85"/>
        <v>0</v>
      </c>
      <c r="Y886" s="10">
        <f t="shared" si="85"/>
        <v>0</v>
      </c>
    </row>
    <row r="887" spans="1:25" s="5" customFormat="1" x14ac:dyDescent="0.2">
      <c r="A887" s="2"/>
      <c r="B887" s="29">
        <f>'3) Input geactiveerde inflatie'!B874</f>
        <v>862</v>
      </c>
      <c r="C887" s="29">
        <f>'3) Input geactiveerde inflatie'!D874</f>
        <v>184.21797575999972</v>
      </c>
      <c r="D887" s="10">
        <f t="shared" si="83"/>
        <v>92.108987879999859</v>
      </c>
      <c r="E887" s="39">
        <f>'3) Input geactiveerde inflatie'!E874</f>
        <v>0</v>
      </c>
      <c r="F887" s="51">
        <f>'3) Input geactiveerde inflatie'!F874</f>
        <v>2019</v>
      </c>
      <c r="G887" s="2"/>
      <c r="H887" s="53"/>
      <c r="I887" s="10">
        <f>IF(AND($F887&gt;I$10,$E887&gt;0),$D887/$E887,IF(I$10=$F887,$D887-SUM($G887:G887),0))</f>
        <v>0</v>
      </c>
      <c r="J887" s="10">
        <f>IF(AND($F887&gt;J$10,$E887&gt;0),$D887/$E887,IF(J$10=$F887,$D887-SUM($G887:I887),0))</f>
        <v>0</v>
      </c>
      <c r="K887" s="10">
        <f>IF(AND($F887&gt;K$10,$E887&gt;0),$D887/$E887,IF(K$10=$F887,$D887-SUM($G887:J887),0))</f>
        <v>0</v>
      </c>
      <c r="L887" s="10">
        <f>IF(AND($F887&gt;L$10,$E887&gt;0),$D887/$E887,IF(L$10=$F887,$D887-SUM($G887:K887),0))</f>
        <v>0</v>
      </c>
      <c r="M887" s="10">
        <f>IF(AND($F887&gt;M$10,$E887&gt;0),$D887/$E887,IF(M$10=$F887,$D887-SUM($G887:L887),0))</f>
        <v>0</v>
      </c>
      <c r="N887" s="2"/>
      <c r="O887" s="10">
        <f>I887*PRODUCT($O$17:O$17)</f>
        <v>0</v>
      </c>
      <c r="P887" s="10">
        <f>J887*PRODUCT($O$17:P$17)</f>
        <v>0</v>
      </c>
      <c r="Q887" s="10">
        <f>K887*PRODUCT($O$17:Q$17)</f>
        <v>0</v>
      </c>
      <c r="R887" s="10">
        <f>L887*PRODUCT($O$17:R$17)</f>
        <v>0</v>
      </c>
      <c r="S887" s="10">
        <f>M887*PRODUCT($O$17:S$17)</f>
        <v>0</v>
      </c>
      <c r="T887" s="2"/>
      <c r="U887" s="10">
        <f t="shared" si="82"/>
        <v>92.937968770919852</v>
      </c>
      <c r="V887" s="10">
        <f t="shared" si="85"/>
        <v>93.774410489858127</v>
      </c>
      <c r="W887" s="10">
        <f t="shared" si="85"/>
        <v>94.61838018426684</v>
      </c>
      <c r="X887" s="10">
        <f t="shared" si="85"/>
        <v>95.469945605925233</v>
      </c>
      <c r="Y887" s="10">
        <f t="shared" si="85"/>
        <v>96.329175116378551</v>
      </c>
    </row>
    <row r="888" spans="1:25" s="5" customFormat="1" x14ac:dyDescent="0.2">
      <c r="A888" s="2"/>
      <c r="B888" s="29">
        <f>'3) Input geactiveerde inflatie'!B875</f>
        <v>863</v>
      </c>
      <c r="C888" s="29">
        <f>'3) Input geactiveerde inflatie'!D875</f>
        <v>15829992.790478881</v>
      </c>
      <c r="D888" s="10">
        <f t="shared" si="83"/>
        <v>7914996.3952394407</v>
      </c>
      <c r="E888" s="39">
        <f>'3) Input geactiveerde inflatie'!E875</f>
        <v>11.061855174526045</v>
      </c>
      <c r="F888" s="51">
        <f>'3) Input geactiveerde inflatie'!F875</f>
        <v>2033</v>
      </c>
      <c r="G888" s="2"/>
      <c r="H888" s="53"/>
      <c r="I888" s="10">
        <f>IF(AND($F888&gt;I$10,$E888&gt;0),$D888/$E888,IF(I$10=$F888,$D888-SUM($G888:G888),0))</f>
        <v>715521.60739426478</v>
      </c>
      <c r="J888" s="10">
        <f>IF(AND($F888&gt;J$10,$E888&gt;0),$D888/$E888,IF(J$10=$F888,$D888-SUM($G888:I888),0))</f>
        <v>715521.60739426478</v>
      </c>
      <c r="K888" s="10">
        <f>IF(AND($F888&gt;K$10,$E888&gt;0),$D888/$E888,IF(K$10=$F888,$D888-SUM($G888:J888),0))</f>
        <v>715521.60739426478</v>
      </c>
      <c r="L888" s="10">
        <f>IF(AND($F888&gt;L$10,$E888&gt;0),$D888/$E888,IF(L$10=$F888,$D888-SUM($G888:K888),0))</f>
        <v>715521.60739426478</v>
      </c>
      <c r="M888" s="10">
        <f>IF(AND($F888&gt;M$10,$E888&gt;0),$D888/$E888,IF(M$10=$F888,$D888-SUM($G888:L888),0))</f>
        <v>715521.60739426478</v>
      </c>
      <c r="N888" s="2"/>
      <c r="O888" s="10">
        <f>I888*PRODUCT($O$17:O$17)</f>
        <v>721961.30186081305</v>
      </c>
      <c r="P888" s="10">
        <f>J888*PRODUCT($O$17:P$17)</f>
        <v>728458.95357756037</v>
      </c>
      <c r="Q888" s="10">
        <f>K888*PRODUCT($O$17:Q$17)</f>
        <v>735015.08415975829</v>
      </c>
      <c r="R888" s="10">
        <f>L888*PRODUCT($O$17:R$17)</f>
        <v>741630.21991719597</v>
      </c>
      <c r="S888" s="10">
        <f>M888*PRODUCT($O$17:S$17)</f>
        <v>748304.89189645066</v>
      </c>
      <c r="T888" s="2"/>
      <c r="U888" s="10">
        <f t="shared" si="82"/>
        <v>7264270.0609357823</v>
      </c>
      <c r="V888" s="10">
        <f t="shared" si="85"/>
        <v>6601189.537906643</v>
      </c>
      <c r="W888" s="10">
        <f t="shared" si="85"/>
        <v>5925585.1595880445</v>
      </c>
      <c r="X888" s="10">
        <f t="shared" si="85"/>
        <v>5237285.2061071405</v>
      </c>
      <c r="Y888" s="10">
        <f t="shared" si="85"/>
        <v>4536115.8810656536</v>
      </c>
    </row>
    <row r="889" spans="1:25" s="5" customFormat="1" x14ac:dyDescent="0.2">
      <c r="A889" s="2"/>
      <c r="B889" s="29">
        <f>'3) Input geactiveerde inflatie'!B876</f>
        <v>864</v>
      </c>
      <c r="C889" s="29">
        <f>'3) Input geactiveerde inflatie'!D876</f>
        <v>1479875.3628293779</v>
      </c>
      <c r="D889" s="10">
        <f t="shared" si="83"/>
        <v>739937.68141468894</v>
      </c>
      <c r="E889" s="39">
        <f>'3) Input geactiveerde inflatie'!E876</f>
        <v>29.5</v>
      </c>
      <c r="F889" s="51">
        <f>'3) Input geactiveerde inflatie'!F876</f>
        <v>2051</v>
      </c>
      <c r="G889" s="2"/>
      <c r="H889" s="53"/>
      <c r="I889" s="10">
        <f>IF(AND($F889&gt;I$10,$E889&gt;0),$D889/$E889,IF(I$10=$F889,$D889-SUM($G889:G889),0))</f>
        <v>25082.633268294539</v>
      </c>
      <c r="J889" s="10">
        <f>IF(AND($F889&gt;J$10,$E889&gt;0),$D889/$E889,IF(J$10=$F889,$D889-SUM($G889:I889),0))</f>
        <v>25082.633268294539</v>
      </c>
      <c r="K889" s="10">
        <f>IF(AND($F889&gt;K$10,$E889&gt;0),$D889/$E889,IF(K$10=$F889,$D889-SUM($G889:J889),0))</f>
        <v>25082.633268294539</v>
      </c>
      <c r="L889" s="10">
        <f>IF(AND($F889&gt;L$10,$E889&gt;0),$D889/$E889,IF(L$10=$F889,$D889-SUM($G889:K889),0))</f>
        <v>25082.633268294539</v>
      </c>
      <c r="M889" s="10">
        <f>IF(AND($F889&gt;M$10,$E889&gt;0),$D889/$E889,IF(M$10=$F889,$D889-SUM($G889:L889),0))</f>
        <v>25082.633268294539</v>
      </c>
      <c r="N889" s="2"/>
      <c r="O889" s="10">
        <f>I889*PRODUCT($O$17:O$17)</f>
        <v>25308.376967709188</v>
      </c>
      <c r="P889" s="10">
        <f>J889*PRODUCT($O$17:P$17)</f>
        <v>25536.152360418568</v>
      </c>
      <c r="Q889" s="10">
        <f>K889*PRODUCT($O$17:Q$17)</f>
        <v>25765.977731662329</v>
      </c>
      <c r="R889" s="10">
        <f>L889*PRODUCT($O$17:R$17)</f>
        <v>25997.871531247289</v>
      </c>
      <c r="S889" s="10">
        <f>M889*PRODUCT($O$17:S$17)</f>
        <v>26231.852375028513</v>
      </c>
      <c r="T889" s="2"/>
      <c r="U889" s="10">
        <f t="shared" si="82"/>
        <v>721288.74357971188</v>
      </c>
      <c r="V889" s="10">
        <f t="shared" si="85"/>
        <v>702244.18991151068</v>
      </c>
      <c r="W889" s="10">
        <f t="shared" si="85"/>
        <v>682798.40988905192</v>
      </c>
      <c r="X889" s="10">
        <f t="shared" si="85"/>
        <v>662945.72404680599</v>
      </c>
      <c r="Y889" s="10">
        <f t="shared" si="85"/>
        <v>642680.38318819867</v>
      </c>
    </row>
    <row r="890" spans="1:25" s="5" customFormat="1" x14ac:dyDescent="0.2">
      <c r="A890" s="2"/>
      <c r="B890" s="29">
        <f>'3) Input geactiveerde inflatie'!B877</f>
        <v>865</v>
      </c>
      <c r="C890" s="29">
        <f>'3) Input geactiveerde inflatie'!D877</f>
        <v>1099211.8236323255</v>
      </c>
      <c r="D890" s="10">
        <f t="shared" si="83"/>
        <v>549605.91181616276</v>
      </c>
      <c r="E890" s="39">
        <f>'3) Input geactiveerde inflatie'!E877</f>
        <v>19.5</v>
      </c>
      <c r="F890" s="51">
        <f>'3) Input geactiveerde inflatie'!F877</f>
        <v>2041</v>
      </c>
      <c r="G890" s="2"/>
      <c r="H890" s="53"/>
      <c r="I890" s="10">
        <f>IF(AND($F890&gt;I$10,$E890&gt;0),$D890/$E890,IF(I$10=$F890,$D890-SUM($G890:G890),0))</f>
        <v>28184.918554675012</v>
      </c>
      <c r="J890" s="10">
        <f>IF(AND($F890&gt;J$10,$E890&gt;0),$D890/$E890,IF(J$10=$F890,$D890-SUM($G890:I890),0))</f>
        <v>28184.918554675012</v>
      </c>
      <c r="K890" s="10">
        <f>IF(AND($F890&gt;K$10,$E890&gt;0),$D890/$E890,IF(K$10=$F890,$D890-SUM($G890:J890),0))</f>
        <v>28184.918554675012</v>
      </c>
      <c r="L890" s="10">
        <f>IF(AND($F890&gt;L$10,$E890&gt;0),$D890/$E890,IF(L$10=$F890,$D890-SUM($G890:K890),0))</f>
        <v>28184.918554675012</v>
      </c>
      <c r="M890" s="10">
        <f>IF(AND($F890&gt;M$10,$E890&gt;0),$D890/$E890,IF(M$10=$F890,$D890-SUM($G890:L890),0))</f>
        <v>28184.918554675012</v>
      </c>
      <c r="N890" s="2"/>
      <c r="O890" s="10">
        <f>I890*PRODUCT($O$17:O$17)</f>
        <v>28438.582821667085</v>
      </c>
      <c r="P890" s="10">
        <f>J890*PRODUCT($O$17:P$17)</f>
        <v>28694.530067062085</v>
      </c>
      <c r="Q890" s="10">
        <f>K890*PRODUCT($O$17:Q$17)</f>
        <v>28952.780837665639</v>
      </c>
      <c r="R890" s="10">
        <f>L890*PRODUCT($O$17:R$17)</f>
        <v>29213.355865204627</v>
      </c>
      <c r="S890" s="10">
        <f>M890*PRODUCT($O$17:S$17)</f>
        <v>29476.276067991465</v>
      </c>
      <c r="T890" s="2"/>
      <c r="U890" s="10">
        <f t="shared" si="82"/>
        <v>526113.78220084112</v>
      </c>
      <c r="V890" s="10">
        <f t="shared" si="85"/>
        <v>502154.27617358655</v>
      </c>
      <c r="W890" s="10">
        <f t="shared" si="85"/>
        <v>477720.88382148312</v>
      </c>
      <c r="X890" s="10">
        <f t="shared" si="85"/>
        <v>452807.01591067179</v>
      </c>
      <c r="Y890" s="10">
        <f t="shared" si="85"/>
        <v>427406.00298587634</v>
      </c>
    </row>
    <row r="891" spans="1:25" s="5" customFormat="1" x14ac:dyDescent="0.2">
      <c r="A891" s="2"/>
      <c r="B891" s="29">
        <f>'3) Input geactiveerde inflatie'!B878</f>
        <v>866</v>
      </c>
      <c r="C891" s="29">
        <f>'3) Input geactiveerde inflatie'!D878</f>
        <v>10544.394412951093</v>
      </c>
      <c r="D891" s="10">
        <f t="shared" si="83"/>
        <v>5272.1972064755464</v>
      </c>
      <c r="E891" s="39">
        <f>'3) Input geactiveerde inflatie'!E878</f>
        <v>9.5</v>
      </c>
      <c r="F891" s="51">
        <f>'3) Input geactiveerde inflatie'!F878</f>
        <v>2031</v>
      </c>
      <c r="G891" s="2"/>
      <c r="H891" s="53"/>
      <c r="I891" s="10">
        <f>IF(AND($F891&gt;I$10,$E891&gt;0),$D891/$E891,IF(I$10=$F891,$D891-SUM($G891:G891),0))</f>
        <v>554.96812699742588</v>
      </c>
      <c r="J891" s="10">
        <f>IF(AND($F891&gt;J$10,$E891&gt;0),$D891/$E891,IF(J$10=$F891,$D891-SUM($G891:I891),0))</f>
        <v>554.96812699742588</v>
      </c>
      <c r="K891" s="10">
        <f>IF(AND($F891&gt;K$10,$E891&gt;0),$D891/$E891,IF(K$10=$F891,$D891-SUM($G891:J891),0))</f>
        <v>554.96812699742588</v>
      </c>
      <c r="L891" s="10">
        <f>IF(AND($F891&gt;L$10,$E891&gt;0),$D891/$E891,IF(L$10=$F891,$D891-SUM($G891:K891),0))</f>
        <v>554.96812699742588</v>
      </c>
      <c r="M891" s="10">
        <f>IF(AND($F891&gt;M$10,$E891&gt;0),$D891/$E891,IF(M$10=$F891,$D891-SUM($G891:L891),0))</f>
        <v>554.96812699742588</v>
      </c>
      <c r="N891" s="2"/>
      <c r="O891" s="10">
        <f>I891*PRODUCT($O$17:O$17)</f>
        <v>559.9628401404027</v>
      </c>
      <c r="P891" s="10">
        <f>J891*PRODUCT($O$17:P$17)</f>
        <v>565.00250570166622</v>
      </c>
      <c r="Q891" s="10">
        <f>K891*PRODUCT($O$17:Q$17)</f>
        <v>570.08752825298109</v>
      </c>
      <c r="R891" s="10">
        <f>L891*PRODUCT($O$17:R$17)</f>
        <v>575.21831600725784</v>
      </c>
      <c r="S891" s="10">
        <f>M891*PRODUCT($O$17:S$17)</f>
        <v>580.39528085132315</v>
      </c>
      <c r="T891" s="2"/>
      <c r="U891" s="10">
        <f t="shared" si="82"/>
        <v>4759.6841411934229</v>
      </c>
      <c r="V891" s="10">
        <f t="shared" ref="V891:Y906" si="86">U891*P$17-P891</f>
        <v>4237.5187927624966</v>
      </c>
      <c r="W891" s="10">
        <f t="shared" si="86"/>
        <v>3705.5689336443779</v>
      </c>
      <c r="X891" s="10">
        <f t="shared" si="86"/>
        <v>3163.7007380399191</v>
      </c>
      <c r="Y891" s="10">
        <f t="shared" si="86"/>
        <v>2611.7787638309551</v>
      </c>
    </row>
    <row r="892" spans="1:25" s="5" customFormat="1" x14ac:dyDescent="0.2">
      <c r="A892" s="2"/>
      <c r="B892" s="29">
        <f>'3) Input geactiveerde inflatie'!B879</f>
        <v>867</v>
      </c>
      <c r="C892" s="29">
        <f>'3) Input geactiveerde inflatie'!D879</f>
        <v>1308.457165041299</v>
      </c>
      <c r="D892" s="10">
        <f t="shared" si="83"/>
        <v>654.22858252064952</v>
      </c>
      <c r="E892" s="39">
        <f>'3) Input geactiveerde inflatie'!E879</f>
        <v>4.5</v>
      </c>
      <c r="F892" s="51">
        <f>'3) Input geactiveerde inflatie'!F879</f>
        <v>2026</v>
      </c>
      <c r="G892" s="2"/>
      <c r="H892" s="53"/>
      <c r="I892" s="10">
        <f>IF(AND($F892&gt;I$10,$E892&gt;0),$D892/$E892,IF(I$10=$F892,$D892-SUM($G892:G892),0))</f>
        <v>145.38412944903322</v>
      </c>
      <c r="J892" s="10">
        <f>IF(AND($F892&gt;J$10,$E892&gt;0),$D892/$E892,IF(J$10=$F892,$D892-SUM($G892:I892),0))</f>
        <v>145.38412944903322</v>
      </c>
      <c r="K892" s="10">
        <f>IF(AND($F892&gt;K$10,$E892&gt;0),$D892/$E892,IF(K$10=$F892,$D892-SUM($G892:J892),0))</f>
        <v>145.38412944903322</v>
      </c>
      <c r="L892" s="10">
        <f>IF(AND($F892&gt;L$10,$E892&gt;0),$D892/$E892,IF(L$10=$F892,$D892-SUM($G892:K892),0))</f>
        <v>145.38412944903322</v>
      </c>
      <c r="M892" s="10">
        <f>IF(AND($F892&gt;M$10,$E892&gt;0),$D892/$E892,IF(M$10=$F892,$D892-SUM($G892:L892),0))</f>
        <v>72.692064724516626</v>
      </c>
      <c r="N892" s="2"/>
      <c r="O892" s="10">
        <f>I892*PRODUCT($O$17:O$17)</f>
        <v>146.69258661407451</v>
      </c>
      <c r="P892" s="10">
        <f>J892*PRODUCT($O$17:P$17)</f>
        <v>148.01281989360118</v>
      </c>
      <c r="Q892" s="10">
        <f>K892*PRODUCT($O$17:Q$17)</f>
        <v>149.34493527264354</v>
      </c>
      <c r="R892" s="10">
        <f>L892*PRODUCT($O$17:R$17)</f>
        <v>150.68903969009733</v>
      </c>
      <c r="S892" s="10">
        <f>M892*PRODUCT($O$17:S$17)</f>
        <v>76.022620523654112</v>
      </c>
      <c r="T892" s="2"/>
      <c r="U892" s="10">
        <f t="shared" si="82"/>
        <v>513.42405314926077</v>
      </c>
      <c r="V892" s="10">
        <f t="shared" si="86"/>
        <v>370.03204973400284</v>
      </c>
      <c r="W892" s="10">
        <f t="shared" si="86"/>
        <v>224.01740290896529</v>
      </c>
      <c r="X892" s="10">
        <f t="shared" si="86"/>
        <v>75.344519845048637</v>
      </c>
      <c r="Y892" s="10">
        <f t="shared" si="86"/>
        <v>0</v>
      </c>
    </row>
    <row r="893" spans="1:25" s="5" customFormat="1" x14ac:dyDescent="0.2">
      <c r="A893" s="2"/>
      <c r="B893" s="29">
        <f>'3) Input geactiveerde inflatie'!B880</f>
        <v>868</v>
      </c>
      <c r="C893" s="29">
        <f>'3) Input geactiveerde inflatie'!D880</f>
        <v>-1.1265267049531565E-11</v>
      </c>
      <c r="D893" s="10">
        <f t="shared" si="83"/>
        <v>-5.6326335247657827E-12</v>
      </c>
      <c r="E893" s="39">
        <f>'3) Input geactiveerde inflatie'!E880</f>
        <v>0</v>
      </c>
      <c r="F893" s="51">
        <f>'3) Input geactiveerde inflatie'!F880</f>
        <v>2011</v>
      </c>
      <c r="G893" s="2"/>
      <c r="H893" s="53"/>
      <c r="I893" s="10">
        <f>IF(AND($F893&gt;I$10,$E893&gt;0),$D893/$E893,IF(I$10=$F893,$D893-SUM($G893:G893),0))</f>
        <v>0</v>
      </c>
      <c r="J893" s="10">
        <f>IF(AND($F893&gt;J$10,$E893&gt;0),$D893/$E893,IF(J$10=$F893,$D893-SUM($G893:I893),0))</f>
        <v>0</v>
      </c>
      <c r="K893" s="10">
        <f>IF(AND($F893&gt;K$10,$E893&gt;0),$D893/$E893,IF(K$10=$F893,$D893-SUM($G893:J893),0))</f>
        <v>0</v>
      </c>
      <c r="L893" s="10">
        <f>IF(AND($F893&gt;L$10,$E893&gt;0),$D893/$E893,IF(L$10=$F893,$D893-SUM($G893:K893),0))</f>
        <v>0</v>
      </c>
      <c r="M893" s="10">
        <f>IF(AND($F893&gt;M$10,$E893&gt;0),$D893/$E893,IF(M$10=$F893,$D893-SUM($G893:L893),0))</f>
        <v>0</v>
      </c>
      <c r="N893" s="2"/>
      <c r="O893" s="10">
        <f>I893*PRODUCT($O$17:O$17)</f>
        <v>0</v>
      </c>
      <c r="P893" s="10">
        <f>J893*PRODUCT($O$17:P$17)</f>
        <v>0</v>
      </c>
      <c r="Q893" s="10">
        <f>K893*PRODUCT($O$17:Q$17)</f>
        <v>0</v>
      </c>
      <c r="R893" s="10">
        <f>L893*PRODUCT($O$17:R$17)</f>
        <v>0</v>
      </c>
      <c r="S893" s="10">
        <f>M893*PRODUCT($O$17:S$17)</f>
        <v>0</v>
      </c>
      <c r="T893" s="2"/>
      <c r="U893" s="10">
        <f t="shared" si="82"/>
        <v>-5.6833272264886745E-12</v>
      </c>
      <c r="V893" s="10">
        <f t="shared" si="86"/>
        <v>-5.7344771715270721E-12</v>
      </c>
      <c r="W893" s="10">
        <f t="shared" si="86"/>
        <v>-5.7860874660708149E-12</v>
      </c>
      <c r="X893" s="10">
        <f t="shared" si="86"/>
        <v>-5.8381622532654513E-12</v>
      </c>
      <c r="Y893" s="10">
        <f t="shared" si="86"/>
        <v>-5.8907057135448398E-12</v>
      </c>
    </row>
    <row r="894" spans="1:25" s="5" customFormat="1" x14ac:dyDescent="0.2">
      <c r="A894" s="2"/>
      <c r="B894" s="29">
        <f>'3) Input geactiveerde inflatie'!B881</f>
        <v>869</v>
      </c>
      <c r="C894" s="29">
        <f>'3) Input geactiveerde inflatie'!D881</f>
        <v>74540.630730429344</v>
      </c>
      <c r="D894" s="10">
        <f t="shared" si="83"/>
        <v>37270.315365214672</v>
      </c>
      <c r="E894" s="39">
        <f>'3) Input geactiveerde inflatie'!E881</f>
        <v>0</v>
      </c>
      <c r="F894" s="51">
        <f>'3) Input geactiveerde inflatie'!F881</f>
        <v>2011</v>
      </c>
      <c r="G894" s="2"/>
      <c r="H894" s="53"/>
      <c r="I894" s="10">
        <f>IF(AND($F894&gt;I$10,$E894&gt;0),$D894/$E894,IF(I$10=$F894,$D894-SUM($G894:G894),0))</f>
        <v>0</v>
      </c>
      <c r="J894" s="10">
        <f>IF(AND($F894&gt;J$10,$E894&gt;0),$D894/$E894,IF(J$10=$F894,$D894-SUM($G894:I894),0))</f>
        <v>0</v>
      </c>
      <c r="K894" s="10">
        <f>IF(AND($F894&gt;K$10,$E894&gt;0),$D894/$E894,IF(K$10=$F894,$D894-SUM($G894:J894),0))</f>
        <v>0</v>
      </c>
      <c r="L894" s="10">
        <f>IF(AND($F894&gt;L$10,$E894&gt;0),$D894/$E894,IF(L$10=$F894,$D894-SUM($G894:K894),0))</f>
        <v>0</v>
      </c>
      <c r="M894" s="10">
        <f>IF(AND($F894&gt;M$10,$E894&gt;0),$D894/$E894,IF(M$10=$F894,$D894-SUM($G894:L894),0))</f>
        <v>0</v>
      </c>
      <c r="N894" s="2"/>
      <c r="O894" s="10">
        <f>I894*PRODUCT($O$17:O$17)</f>
        <v>0</v>
      </c>
      <c r="P894" s="10">
        <f>J894*PRODUCT($O$17:P$17)</f>
        <v>0</v>
      </c>
      <c r="Q894" s="10">
        <f>K894*PRODUCT($O$17:Q$17)</f>
        <v>0</v>
      </c>
      <c r="R894" s="10">
        <f>L894*PRODUCT($O$17:R$17)</f>
        <v>0</v>
      </c>
      <c r="S894" s="10">
        <f>M894*PRODUCT($O$17:S$17)</f>
        <v>0</v>
      </c>
      <c r="T894" s="2"/>
      <c r="U894" s="10">
        <f t="shared" si="82"/>
        <v>37605.7482035016</v>
      </c>
      <c r="V894" s="10">
        <f t="shared" si="86"/>
        <v>37944.199937333113</v>
      </c>
      <c r="W894" s="10">
        <f t="shared" si="86"/>
        <v>38285.697736769107</v>
      </c>
      <c r="X894" s="10">
        <f t="shared" si="86"/>
        <v>38630.269016400023</v>
      </c>
      <c r="Y894" s="10">
        <f t="shared" si="86"/>
        <v>38977.941437547619</v>
      </c>
    </row>
    <row r="895" spans="1:25" s="5" customFormat="1" x14ac:dyDescent="0.2">
      <c r="A895" s="2"/>
      <c r="B895" s="29">
        <f>'3) Input geactiveerde inflatie'!B882</f>
        <v>870</v>
      </c>
      <c r="C895" s="29">
        <f>'3) Input geactiveerde inflatie'!D882</f>
        <v>1499813.1996211987</v>
      </c>
      <c r="D895" s="10">
        <f t="shared" si="83"/>
        <v>749906.59981059935</v>
      </c>
      <c r="E895" s="39">
        <f>'3) Input geactiveerde inflatie'!E882</f>
        <v>30.5</v>
      </c>
      <c r="F895" s="51">
        <f>'3) Input geactiveerde inflatie'!F882</f>
        <v>2052</v>
      </c>
      <c r="G895" s="2"/>
      <c r="H895" s="53"/>
      <c r="I895" s="10">
        <f>IF(AND($F895&gt;I$10,$E895&gt;0),$D895/$E895,IF(I$10=$F895,$D895-SUM($G895:G895),0))</f>
        <v>24587.101633134404</v>
      </c>
      <c r="J895" s="10">
        <f>IF(AND($F895&gt;J$10,$E895&gt;0),$D895/$E895,IF(J$10=$F895,$D895-SUM($G895:I895),0))</f>
        <v>24587.101633134404</v>
      </c>
      <c r="K895" s="10">
        <f>IF(AND($F895&gt;K$10,$E895&gt;0),$D895/$E895,IF(K$10=$F895,$D895-SUM($G895:J895),0))</f>
        <v>24587.101633134404</v>
      </c>
      <c r="L895" s="10">
        <f>IF(AND($F895&gt;L$10,$E895&gt;0),$D895/$E895,IF(L$10=$F895,$D895-SUM($G895:K895),0))</f>
        <v>24587.101633134404</v>
      </c>
      <c r="M895" s="10">
        <f>IF(AND($F895&gt;M$10,$E895&gt;0),$D895/$E895,IF(M$10=$F895,$D895-SUM($G895:L895),0))</f>
        <v>24587.101633134404</v>
      </c>
      <c r="N895" s="2"/>
      <c r="O895" s="10">
        <f>I895*PRODUCT($O$17:O$17)</f>
        <v>24808.385547832611</v>
      </c>
      <c r="P895" s="10">
        <f>J895*PRODUCT($O$17:P$17)</f>
        <v>25031.661017763101</v>
      </c>
      <c r="Q895" s="10">
        <f>K895*PRODUCT($O$17:Q$17)</f>
        <v>25256.945966922965</v>
      </c>
      <c r="R895" s="10">
        <f>L895*PRODUCT($O$17:R$17)</f>
        <v>25484.258480625267</v>
      </c>
      <c r="S895" s="10">
        <f>M895*PRODUCT($O$17:S$17)</f>
        <v>25713.616806950893</v>
      </c>
      <c r="T895" s="2"/>
      <c r="U895" s="10">
        <f t="shared" si="82"/>
        <v>731847.3736610621</v>
      </c>
      <c r="V895" s="10">
        <f t="shared" si="86"/>
        <v>713402.33900624851</v>
      </c>
      <c r="W895" s="10">
        <f t="shared" si="86"/>
        <v>694566.0140903818</v>
      </c>
      <c r="X895" s="10">
        <f t="shared" si="86"/>
        <v>675332.84973656991</v>
      </c>
      <c r="Y895" s="10">
        <f t="shared" si="86"/>
        <v>655697.22857724805</v>
      </c>
    </row>
    <row r="896" spans="1:25" s="5" customFormat="1" x14ac:dyDescent="0.2">
      <c r="A896" s="2"/>
      <c r="B896" s="29">
        <f>'3) Input geactiveerde inflatie'!B883</f>
        <v>871</v>
      </c>
      <c r="C896" s="29">
        <f>'3) Input geactiveerde inflatie'!D883</f>
        <v>990863.86001366051</v>
      </c>
      <c r="D896" s="10">
        <f t="shared" si="83"/>
        <v>495431.93000683025</v>
      </c>
      <c r="E896" s="39">
        <f>'3) Input geactiveerde inflatie'!E883</f>
        <v>20.5</v>
      </c>
      <c r="F896" s="51">
        <f>'3) Input geactiveerde inflatie'!F883</f>
        <v>2042</v>
      </c>
      <c r="G896" s="2"/>
      <c r="H896" s="53"/>
      <c r="I896" s="10">
        <f>IF(AND($F896&gt;I$10,$E896&gt;0),$D896/$E896,IF(I$10=$F896,$D896-SUM($G896:G896),0))</f>
        <v>24167.411219845377</v>
      </c>
      <c r="J896" s="10">
        <f>IF(AND($F896&gt;J$10,$E896&gt;0),$D896/$E896,IF(J$10=$F896,$D896-SUM($G896:I896),0))</f>
        <v>24167.411219845377</v>
      </c>
      <c r="K896" s="10">
        <f>IF(AND($F896&gt;K$10,$E896&gt;0),$D896/$E896,IF(K$10=$F896,$D896-SUM($G896:J896),0))</f>
        <v>24167.411219845377</v>
      </c>
      <c r="L896" s="10">
        <f>IF(AND($F896&gt;L$10,$E896&gt;0),$D896/$E896,IF(L$10=$F896,$D896-SUM($G896:K896),0))</f>
        <v>24167.411219845377</v>
      </c>
      <c r="M896" s="10">
        <f>IF(AND($F896&gt;M$10,$E896&gt;0),$D896/$E896,IF(M$10=$F896,$D896-SUM($G896:L896),0))</f>
        <v>24167.411219845377</v>
      </c>
      <c r="N896" s="2"/>
      <c r="O896" s="10">
        <f>I896*PRODUCT($O$17:O$17)</f>
        <v>24384.917920823984</v>
      </c>
      <c r="P896" s="10">
        <f>J896*PRODUCT($O$17:P$17)</f>
        <v>24604.382182111396</v>
      </c>
      <c r="Q896" s="10">
        <f>K896*PRODUCT($O$17:Q$17)</f>
        <v>24825.821621750394</v>
      </c>
      <c r="R896" s="10">
        <f>L896*PRODUCT($O$17:R$17)</f>
        <v>25049.254016346145</v>
      </c>
      <c r="S896" s="10">
        <f>M896*PRODUCT($O$17:S$17)</f>
        <v>25274.697302493259</v>
      </c>
      <c r="T896" s="2"/>
      <c r="U896" s="10">
        <f t="shared" si="82"/>
        <v>475505.89945606771</v>
      </c>
      <c r="V896" s="10">
        <f t="shared" si="86"/>
        <v>455181.07036906091</v>
      </c>
      <c r="W896" s="10">
        <f t="shared" si="86"/>
        <v>434451.87838063203</v>
      </c>
      <c r="X896" s="10">
        <f t="shared" si="86"/>
        <v>413312.69126971153</v>
      </c>
      <c r="Y896" s="10">
        <f t="shared" si="86"/>
        <v>391757.80818864563</v>
      </c>
    </row>
    <row r="897" spans="1:25" s="5" customFormat="1" x14ac:dyDescent="0.2">
      <c r="A897" s="2"/>
      <c r="B897" s="29">
        <f>'3) Input geactiveerde inflatie'!B884</f>
        <v>872</v>
      </c>
      <c r="C897" s="29">
        <f>'3) Input geactiveerde inflatie'!D884</f>
        <v>26630.895488737748</v>
      </c>
      <c r="D897" s="10">
        <f t="shared" si="83"/>
        <v>13315.447744368874</v>
      </c>
      <c r="E897" s="39">
        <f>'3) Input geactiveerde inflatie'!E884</f>
        <v>10.5</v>
      </c>
      <c r="F897" s="51">
        <f>'3) Input geactiveerde inflatie'!F884</f>
        <v>2032</v>
      </c>
      <c r="G897" s="2"/>
      <c r="H897" s="53"/>
      <c r="I897" s="10">
        <f>IF(AND($F897&gt;I$10,$E897&gt;0),$D897/$E897,IF(I$10=$F897,$D897-SUM($G897:G897),0))</f>
        <v>1268.1378804160831</v>
      </c>
      <c r="J897" s="10">
        <f>IF(AND($F897&gt;J$10,$E897&gt;0),$D897/$E897,IF(J$10=$F897,$D897-SUM($G897:I897),0))</f>
        <v>1268.1378804160831</v>
      </c>
      <c r="K897" s="10">
        <f>IF(AND($F897&gt;K$10,$E897&gt;0),$D897/$E897,IF(K$10=$F897,$D897-SUM($G897:J897),0))</f>
        <v>1268.1378804160831</v>
      </c>
      <c r="L897" s="10">
        <f>IF(AND($F897&gt;L$10,$E897&gt;0),$D897/$E897,IF(L$10=$F897,$D897-SUM($G897:K897),0))</f>
        <v>1268.1378804160831</v>
      </c>
      <c r="M897" s="10">
        <f>IF(AND($F897&gt;M$10,$E897&gt;0),$D897/$E897,IF(M$10=$F897,$D897-SUM($G897:L897),0))</f>
        <v>1268.1378804160831</v>
      </c>
      <c r="N897" s="2"/>
      <c r="O897" s="10">
        <f>I897*PRODUCT($O$17:O$17)</f>
        <v>1279.5511213398277</v>
      </c>
      <c r="P897" s="10">
        <f>J897*PRODUCT($O$17:P$17)</f>
        <v>1291.067081431886</v>
      </c>
      <c r="Q897" s="10">
        <f>K897*PRODUCT($O$17:Q$17)</f>
        <v>1302.6866851647728</v>
      </c>
      <c r="R897" s="10">
        <f>L897*PRODUCT($O$17:R$17)</f>
        <v>1314.4108653312555</v>
      </c>
      <c r="S897" s="10">
        <f>M897*PRODUCT($O$17:S$17)</f>
        <v>1326.2405631192369</v>
      </c>
      <c r="T897" s="2"/>
      <c r="U897" s="10">
        <f t="shared" si="82"/>
        <v>12155.735652728365</v>
      </c>
      <c r="V897" s="10">
        <f t="shared" si="86"/>
        <v>10974.070192171033</v>
      </c>
      <c r="W897" s="10">
        <f t="shared" si="86"/>
        <v>9770.1501387358003</v>
      </c>
      <c r="X897" s="10">
        <f t="shared" si="86"/>
        <v>8543.6706246531649</v>
      </c>
      <c r="Y897" s="10">
        <f t="shared" si="86"/>
        <v>7294.323097155805</v>
      </c>
    </row>
    <row r="898" spans="1:25" s="5" customFormat="1" x14ac:dyDescent="0.2">
      <c r="A898" s="2"/>
      <c r="B898" s="29">
        <f>'3) Input geactiveerde inflatie'!B885</f>
        <v>873</v>
      </c>
      <c r="C898" s="29">
        <f>'3) Input geactiveerde inflatie'!D885</f>
        <v>-1.0456945186606852E-12</v>
      </c>
      <c r="D898" s="10">
        <f t="shared" si="83"/>
        <v>-5.2284725933034262E-13</v>
      </c>
      <c r="E898" s="39">
        <f>'3) Input geactiveerde inflatie'!E885</f>
        <v>0</v>
      </c>
      <c r="F898" s="51">
        <f>'3) Input geactiveerde inflatie'!F885</f>
        <v>2012</v>
      </c>
      <c r="G898" s="2"/>
      <c r="H898" s="53"/>
      <c r="I898" s="10">
        <f>IF(AND($F898&gt;I$10,$E898&gt;0),$D898/$E898,IF(I$10=$F898,$D898-SUM($G898:G898),0))</f>
        <v>0</v>
      </c>
      <c r="J898" s="10">
        <f>IF(AND($F898&gt;J$10,$E898&gt;0),$D898/$E898,IF(J$10=$F898,$D898-SUM($G898:I898),0))</f>
        <v>0</v>
      </c>
      <c r="K898" s="10">
        <f>IF(AND($F898&gt;K$10,$E898&gt;0),$D898/$E898,IF(K$10=$F898,$D898-SUM($G898:J898),0))</f>
        <v>0</v>
      </c>
      <c r="L898" s="10">
        <f>IF(AND($F898&gt;L$10,$E898&gt;0),$D898/$E898,IF(L$10=$F898,$D898-SUM($G898:K898),0))</f>
        <v>0</v>
      </c>
      <c r="M898" s="10">
        <f>IF(AND($F898&gt;M$10,$E898&gt;0),$D898/$E898,IF(M$10=$F898,$D898-SUM($G898:L898),0))</f>
        <v>0</v>
      </c>
      <c r="N898" s="2"/>
      <c r="O898" s="10">
        <f>I898*PRODUCT($O$17:O$17)</f>
        <v>0</v>
      </c>
      <c r="P898" s="10">
        <f>J898*PRODUCT($O$17:P$17)</f>
        <v>0</v>
      </c>
      <c r="Q898" s="10">
        <f>K898*PRODUCT($O$17:Q$17)</f>
        <v>0</v>
      </c>
      <c r="R898" s="10">
        <f>L898*PRODUCT($O$17:R$17)</f>
        <v>0</v>
      </c>
      <c r="S898" s="10">
        <f>M898*PRODUCT($O$17:S$17)</f>
        <v>0</v>
      </c>
      <c r="T898" s="2"/>
      <c r="U898" s="10">
        <f t="shared" si="82"/>
        <v>-5.2755288466431567E-13</v>
      </c>
      <c r="V898" s="10">
        <f t="shared" si="86"/>
        <v>-5.323008606262944E-13</v>
      </c>
      <c r="W898" s="10">
        <f t="shared" si="86"/>
        <v>-5.3709156837193099E-13</v>
      </c>
      <c r="X898" s="10">
        <f t="shared" si="86"/>
        <v>-5.4192539248727826E-13</v>
      </c>
      <c r="Y898" s="10">
        <f t="shared" si="86"/>
        <v>-5.4680272101966375E-13</v>
      </c>
    </row>
    <row r="899" spans="1:25" s="5" customFormat="1" x14ac:dyDescent="0.2">
      <c r="A899" s="2"/>
      <c r="B899" s="29">
        <f>'3) Input geactiveerde inflatie'!B886</f>
        <v>874</v>
      </c>
      <c r="C899" s="29">
        <f>'3) Input geactiveerde inflatie'!D886</f>
        <v>288878.8912232134</v>
      </c>
      <c r="D899" s="10">
        <f t="shared" si="83"/>
        <v>144439.4456116067</v>
      </c>
      <c r="E899" s="39">
        <f>'3) Input geactiveerde inflatie'!E886</f>
        <v>31.5</v>
      </c>
      <c r="F899" s="51">
        <f>'3) Input geactiveerde inflatie'!F886</f>
        <v>2053</v>
      </c>
      <c r="G899" s="2"/>
      <c r="H899" s="53"/>
      <c r="I899" s="10">
        <f>IF(AND($F899&gt;I$10,$E899&gt;0),$D899/$E899,IF(I$10=$F899,$D899-SUM($G899:G899),0))</f>
        <v>4585.3792257652922</v>
      </c>
      <c r="J899" s="10">
        <f>IF(AND($F899&gt;J$10,$E899&gt;0),$D899/$E899,IF(J$10=$F899,$D899-SUM($G899:I899),0))</f>
        <v>4585.3792257652922</v>
      </c>
      <c r="K899" s="10">
        <f>IF(AND($F899&gt;K$10,$E899&gt;0),$D899/$E899,IF(K$10=$F899,$D899-SUM($G899:J899),0))</f>
        <v>4585.3792257652922</v>
      </c>
      <c r="L899" s="10">
        <f>IF(AND($F899&gt;L$10,$E899&gt;0),$D899/$E899,IF(L$10=$F899,$D899-SUM($G899:K899),0))</f>
        <v>4585.3792257652922</v>
      </c>
      <c r="M899" s="10">
        <f>IF(AND($F899&gt;M$10,$E899&gt;0),$D899/$E899,IF(M$10=$F899,$D899-SUM($G899:L899),0))</f>
        <v>4585.3792257652922</v>
      </c>
      <c r="N899" s="2"/>
      <c r="O899" s="10">
        <f>I899*PRODUCT($O$17:O$17)</f>
        <v>4626.6476387971798</v>
      </c>
      <c r="P899" s="10">
        <f>J899*PRODUCT($O$17:P$17)</f>
        <v>4668.2874675463536</v>
      </c>
      <c r="Q899" s="10">
        <f>K899*PRODUCT($O$17:Q$17)</f>
        <v>4710.3020547542701</v>
      </c>
      <c r="R899" s="10">
        <f>L899*PRODUCT($O$17:R$17)</f>
        <v>4752.6947732470571</v>
      </c>
      <c r="S899" s="10">
        <f>M899*PRODUCT($O$17:S$17)</f>
        <v>4795.4690262062804</v>
      </c>
      <c r="T899" s="2"/>
      <c r="U899" s="10">
        <f t="shared" si="82"/>
        <v>141112.75298331396</v>
      </c>
      <c r="V899" s="10">
        <f t="shared" si="86"/>
        <v>137714.4802926174</v>
      </c>
      <c r="W899" s="10">
        <f t="shared" si="86"/>
        <v>134243.60856049665</v>
      </c>
      <c r="X899" s="10">
        <f t="shared" si="86"/>
        <v>130699.10626429404</v>
      </c>
      <c r="Y899" s="10">
        <f t="shared" si="86"/>
        <v>127079.9291944664</v>
      </c>
    </row>
    <row r="900" spans="1:25" s="5" customFormat="1" x14ac:dyDescent="0.2">
      <c r="A900" s="2"/>
      <c r="B900" s="29">
        <f>'3) Input geactiveerde inflatie'!B887</f>
        <v>875</v>
      </c>
      <c r="C900" s="29">
        <f>'3) Input geactiveerde inflatie'!D887</f>
        <v>120137.34671022964</v>
      </c>
      <c r="D900" s="10">
        <f t="shared" si="83"/>
        <v>60068.673355114821</v>
      </c>
      <c r="E900" s="39">
        <f>'3) Input geactiveerde inflatie'!E887</f>
        <v>21.5</v>
      </c>
      <c r="F900" s="51">
        <f>'3) Input geactiveerde inflatie'!F887</f>
        <v>2043</v>
      </c>
      <c r="G900" s="2"/>
      <c r="H900" s="53"/>
      <c r="I900" s="10">
        <f>IF(AND($F900&gt;I$10,$E900&gt;0),$D900/$E900,IF(I$10=$F900,$D900-SUM($G900:G900),0))</f>
        <v>2793.8917839588289</v>
      </c>
      <c r="J900" s="10">
        <f>IF(AND($F900&gt;J$10,$E900&gt;0),$D900/$E900,IF(J$10=$F900,$D900-SUM($G900:I900),0))</f>
        <v>2793.8917839588289</v>
      </c>
      <c r="K900" s="10">
        <f>IF(AND($F900&gt;K$10,$E900&gt;0),$D900/$E900,IF(K$10=$F900,$D900-SUM($G900:J900),0))</f>
        <v>2793.8917839588289</v>
      </c>
      <c r="L900" s="10">
        <f>IF(AND($F900&gt;L$10,$E900&gt;0),$D900/$E900,IF(L$10=$F900,$D900-SUM($G900:K900),0))</f>
        <v>2793.8917839588289</v>
      </c>
      <c r="M900" s="10">
        <f>IF(AND($F900&gt;M$10,$E900&gt;0),$D900/$E900,IF(M$10=$F900,$D900-SUM($G900:L900),0))</f>
        <v>2793.8917839588289</v>
      </c>
      <c r="N900" s="2"/>
      <c r="O900" s="10">
        <f>I900*PRODUCT($O$17:O$17)</f>
        <v>2819.0368100144583</v>
      </c>
      <c r="P900" s="10">
        <f>J900*PRODUCT($O$17:P$17)</f>
        <v>2844.4081413045878</v>
      </c>
      <c r="Q900" s="10">
        <f>K900*PRODUCT($O$17:Q$17)</f>
        <v>2870.0078145763287</v>
      </c>
      <c r="R900" s="10">
        <f>L900*PRODUCT($O$17:R$17)</f>
        <v>2895.8378849075152</v>
      </c>
      <c r="S900" s="10">
        <f>M900*PRODUCT($O$17:S$17)</f>
        <v>2921.9004258716827</v>
      </c>
      <c r="T900" s="2"/>
      <c r="U900" s="10">
        <f t="shared" si="82"/>
        <v>57790.254605296395</v>
      </c>
      <c r="V900" s="10">
        <f t="shared" si="86"/>
        <v>55465.958755439467</v>
      </c>
      <c r="W900" s="10">
        <f t="shared" si="86"/>
        <v>53095.144569662094</v>
      </c>
      <c r="X900" s="10">
        <f t="shared" si="86"/>
        <v>50677.162985881529</v>
      </c>
      <c r="Y900" s="10">
        <f t="shared" si="86"/>
        <v>48211.357026882775</v>
      </c>
    </row>
    <row r="901" spans="1:25" s="5" customFormat="1" x14ac:dyDescent="0.2">
      <c r="A901" s="2"/>
      <c r="B901" s="29">
        <f>'3) Input geactiveerde inflatie'!B888</f>
        <v>876</v>
      </c>
      <c r="C901" s="29">
        <f>'3) Input geactiveerde inflatie'!D888</f>
        <v>1399405.0420815414</v>
      </c>
      <c r="D901" s="10">
        <f t="shared" si="83"/>
        <v>699702.52104077069</v>
      </c>
      <c r="E901" s="39">
        <f>'3) Input geactiveerde inflatie'!E888</f>
        <v>32.5</v>
      </c>
      <c r="F901" s="51">
        <f>'3) Input geactiveerde inflatie'!F888</f>
        <v>2054</v>
      </c>
      <c r="G901" s="2"/>
      <c r="H901" s="53"/>
      <c r="I901" s="10">
        <f>IF(AND($F901&gt;I$10,$E901&gt;0),$D901/$E901,IF(I$10=$F901,$D901-SUM($G901:G901),0))</f>
        <v>21529.308339716023</v>
      </c>
      <c r="J901" s="10">
        <f>IF(AND($F901&gt;J$10,$E901&gt;0),$D901/$E901,IF(J$10=$F901,$D901-SUM($G901:I901),0))</f>
        <v>21529.308339716023</v>
      </c>
      <c r="K901" s="10">
        <f>IF(AND($F901&gt;K$10,$E901&gt;0),$D901/$E901,IF(K$10=$F901,$D901-SUM($G901:J901),0))</f>
        <v>21529.308339716023</v>
      </c>
      <c r="L901" s="10">
        <f>IF(AND($F901&gt;L$10,$E901&gt;0),$D901/$E901,IF(L$10=$F901,$D901-SUM($G901:K901),0))</f>
        <v>21529.308339716023</v>
      </c>
      <c r="M901" s="10">
        <f>IF(AND($F901&gt;M$10,$E901&gt;0),$D901/$E901,IF(M$10=$F901,$D901-SUM($G901:L901),0))</f>
        <v>21529.308339716023</v>
      </c>
      <c r="N901" s="2"/>
      <c r="O901" s="10">
        <f>I901*PRODUCT($O$17:O$17)</f>
        <v>21723.072114773466</v>
      </c>
      <c r="P901" s="10">
        <f>J901*PRODUCT($O$17:P$17)</f>
        <v>21918.579763806425</v>
      </c>
      <c r="Q901" s="10">
        <f>K901*PRODUCT($O$17:Q$17)</f>
        <v>22115.846981680679</v>
      </c>
      <c r="R901" s="10">
        <f>L901*PRODUCT($O$17:R$17)</f>
        <v>22314.8896045158</v>
      </c>
      <c r="S901" s="10">
        <f>M901*PRODUCT($O$17:S$17)</f>
        <v>22515.72361095644</v>
      </c>
      <c r="T901" s="2"/>
      <c r="U901" s="10">
        <f t="shared" si="82"/>
        <v>684276.77161536412</v>
      </c>
      <c r="V901" s="10">
        <f t="shared" si="86"/>
        <v>668516.68279609585</v>
      </c>
      <c r="W901" s="10">
        <f t="shared" si="86"/>
        <v>652417.48595957994</v>
      </c>
      <c r="X901" s="10">
        <f t="shared" si="86"/>
        <v>635974.35372870031</v>
      </c>
      <c r="Y901" s="10">
        <f t="shared" si="86"/>
        <v>619182.39930130215</v>
      </c>
    </row>
    <row r="902" spans="1:25" s="5" customFormat="1" x14ac:dyDescent="0.2">
      <c r="A902" s="2"/>
      <c r="B902" s="29">
        <f>'3) Input geactiveerde inflatie'!B889</f>
        <v>877</v>
      </c>
      <c r="C902" s="29">
        <f>'3) Input geactiveerde inflatie'!D889</f>
        <v>1550817.2278226782</v>
      </c>
      <c r="D902" s="10">
        <f t="shared" si="83"/>
        <v>775408.61391133908</v>
      </c>
      <c r="E902" s="39">
        <f>'3) Input geactiveerde inflatie'!E889</f>
        <v>22.5</v>
      </c>
      <c r="F902" s="51">
        <f>'3) Input geactiveerde inflatie'!F889</f>
        <v>2044</v>
      </c>
      <c r="G902" s="2"/>
      <c r="H902" s="53"/>
      <c r="I902" s="10">
        <f>IF(AND($F902&gt;I$10,$E902&gt;0),$D902/$E902,IF(I$10=$F902,$D902-SUM($G902:G902),0))</f>
        <v>34462.605062726179</v>
      </c>
      <c r="J902" s="10">
        <f>IF(AND($F902&gt;J$10,$E902&gt;0),$D902/$E902,IF(J$10=$F902,$D902-SUM($G902:I902),0))</f>
        <v>34462.605062726179</v>
      </c>
      <c r="K902" s="10">
        <f>IF(AND($F902&gt;K$10,$E902&gt;0),$D902/$E902,IF(K$10=$F902,$D902-SUM($G902:J902),0))</f>
        <v>34462.605062726179</v>
      </c>
      <c r="L902" s="10">
        <f>IF(AND($F902&gt;L$10,$E902&gt;0),$D902/$E902,IF(L$10=$F902,$D902-SUM($G902:K902),0))</f>
        <v>34462.605062726179</v>
      </c>
      <c r="M902" s="10">
        <f>IF(AND($F902&gt;M$10,$E902&gt;0),$D902/$E902,IF(M$10=$F902,$D902-SUM($G902:L902),0))</f>
        <v>34462.605062726179</v>
      </c>
      <c r="N902" s="2"/>
      <c r="O902" s="10">
        <f>I902*PRODUCT($O$17:O$17)</f>
        <v>34772.768508290712</v>
      </c>
      <c r="P902" s="10">
        <f>J902*PRODUCT($O$17:P$17)</f>
        <v>35085.723424865326</v>
      </c>
      <c r="Q902" s="10">
        <f>K902*PRODUCT($O$17:Q$17)</f>
        <v>35401.494935689108</v>
      </c>
      <c r="R902" s="10">
        <f>L902*PRODUCT($O$17:R$17)</f>
        <v>35720.108390110305</v>
      </c>
      <c r="S902" s="10">
        <f>M902*PRODUCT($O$17:S$17)</f>
        <v>36041.589365621294</v>
      </c>
      <c r="T902" s="2"/>
      <c r="U902" s="10">
        <f t="shared" si="82"/>
        <v>747614.52292825026</v>
      </c>
      <c r="V902" s="10">
        <f t="shared" si="86"/>
        <v>719257.33020973916</v>
      </c>
      <c r="W902" s="10">
        <f t="shared" si="86"/>
        <v>690329.15124593757</v>
      </c>
      <c r="X902" s="10">
        <f t="shared" si="86"/>
        <v>660822.00521704066</v>
      </c>
      <c r="Y902" s="10">
        <f t="shared" si="86"/>
        <v>630727.81389837258</v>
      </c>
    </row>
    <row r="903" spans="1:25" s="5" customFormat="1" x14ac:dyDescent="0.2">
      <c r="A903" s="2"/>
      <c r="B903" s="29">
        <f>'3) Input geactiveerde inflatie'!B890</f>
        <v>878</v>
      </c>
      <c r="C903" s="29">
        <f>'3) Input geactiveerde inflatie'!D890</f>
        <v>130631.5611884275</v>
      </c>
      <c r="D903" s="10">
        <f t="shared" si="83"/>
        <v>65315.780594213749</v>
      </c>
      <c r="E903" s="39">
        <f>'3) Input geactiveerde inflatie'!E890</f>
        <v>12.5</v>
      </c>
      <c r="F903" s="51">
        <f>'3) Input geactiveerde inflatie'!F890</f>
        <v>2034</v>
      </c>
      <c r="G903" s="2"/>
      <c r="H903" s="53"/>
      <c r="I903" s="10">
        <f>IF(AND($F903&gt;I$10,$E903&gt;0),$D903/$E903,IF(I$10=$F903,$D903-SUM($G903:G903),0))</f>
        <v>5225.2624475371003</v>
      </c>
      <c r="J903" s="10">
        <f>IF(AND($F903&gt;J$10,$E903&gt;0),$D903/$E903,IF(J$10=$F903,$D903-SUM($G903:I903),0))</f>
        <v>5225.2624475371003</v>
      </c>
      <c r="K903" s="10">
        <f>IF(AND($F903&gt;K$10,$E903&gt;0),$D903/$E903,IF(K$10=$F903,$D903-SUM($G903:J903),0))</f>
        <v>5225.2624475371003</v>
      </c>
      <c r="L903" s="10">
        <f>IF(AND($F903&gt;L$10,$E903&gt;0),$D903/$E903,IF(L$10=$F903,$D903-SUM($G903:K903),0))</f>
        <v>5225.2624475371003</v>
      </c>
      <c r="M903" s="10">
        <f>IF(AND($F903&gt;M$10,$E903&gt;0),$D903/$E903,IF(M$10=$F903,$D903-SUM($G903:L903),0))</f>
        <v>5225.2624475371003</v>
      </c>
      <c r="N903" s="2"/>
      <c r="O903" s="10">
        <f>I903*PRODUCT($O$17:O$17)</f>
        <v>5272.2898095649334</v>
      </c>
      <c r="P903" s="10">
        <f>J903*PRODUCT($O$17:P$17)</f>
        <v>5319.7404178510178</v>
      </c>
      <c r="Q903" s="10">
        <f>K903*PRODUCT($O$17:Q$17)</f>
        <v>5367.6180816116757</v>
      </c>
      <c r="R903" s="10">
        <f>L903*PRODUCT($O$17:R$17)</f>
        <v>5415.9266443461802</v>
      </c>
      <c r="S903" s="10">
        <f>M903*PRODUCT($O$17:S$17)</f>
        <v>5464.6699841452955</v>
      </c>
      <c r="T903" s="2"/>
      <c r="U903" s="10">
        <f t="shared" si="82"/>
        <v>60631.332809996726</v>
      </c>
      <c r="V903" s="10">
        <f t="shared" si="86"/>
        <v>55857.274387435675</v>
      </c>
      <c r="W903" s="10">
        <f t="shared" si="86"/>
        <v>50992.371775310916</v>
      </c>
      <c r="X903" s="10">
        <f t="shared" si="86"/>
        <v>46035.376476942525</v>
      </c>
      <c r="Y903" s="10">
        <f t="shared" si="86"/>
        <v>40985.02488108971</v>
      </c>
    </row>
    <row r="904" spans="1:25" s="5" customFormat="1" x14ac:dyDescent="0.2">
      <c r="A904" s="2"/>
      <c r="B904" s="29">
        <f>'3) Input geactiveerde inflatie'!B891</f>
        <v>879</v>
      </c>
      <c r="C904" s="29">
        <f>'3) Input geactiveerde inflatie'!D891</f>
        <v>1.58670589689251E-11</v>
      </c>
      <c r="D904" s="10">
        <f t="shared" si="83"/>
        <v>7.9335294844625501E-12</v>
      </c>
      <c r="E904" s="39">
        <f>'3) Input geactiveerde inflatie'!E891</f>
        <v>0</v>
      </c>
      <c r="F904" s="51">
        <f>'3) Input geactiveerde inflatie'!F891</f>
        <v>2014</v>
      </c>
      <c r="G904" s="2"/>
      <c r="H904" s="53"/>
      <c r="I904" s="10">
        <f>IF(AND($F904&gt;I$10,$E904&gt;0),$D904/$E904,IF(I$10=$F904,$D904-SUM($G904:G904),0))</f>
        <v>0</v>
      </c>
      <c r="J904" s="10">
        <f>IF(AND($F904&gt;J$10,$E904&gt;0),$D904/$E904,IF(J$10=$F904,$D904-SUM($G904:I904),0))</f>
        <v>0</v>
      </c>
      <c r="K904" s="10">
        <f>IF(AND($F904&gt;K$10,$E904&gt;0),$D904/$E904,IF(K$10=$F904,$D904-SUM($G904:J904),0))</f>
        <v>0</v>
      </c>
      <c r="L904" s="10">
        <f>IF(AND($F904&gt;L$10,$E904&gt;0),$D904/$E904,IF(L$10=$F904,$D904-SUM($G904:K904),0))</f>
        <v>0</v>
      </c>
      <c r="M904" s="10">
        <f>IF(AND($F904&gt;M$10,$E904&gt;0),$D904/$E904,IF(M$10=$F904,$D904-SUM($G904:L904),0))</f>
        <v>0</v>
      </c>
      <c r="N904" s="2"/>
      <c r="O904" s="10">
        <f>I904*PRODUCT($O$17:O$17)</f>
        <v>0</v>
      </c>
      <c r="P904" s="10">
        <f>J904*PRODUCT($O$17:P$17)</f>
        <v>0</v>
      </c>
      <c r="Q904" s="10">
        <f>K904*PRODUCT($O$17:Q$17)</f>
        <v>0</v>
      </c>
      <c r="R904" s="10">
        <f>L904*PRODUCT($O$17:R$17)</f>
        <v>0</v>
      </c>
      <c r="S904" s="10">
        <f>M904*PRODUCT($O$17:S$17)</f>
        <v>0</v>
      </c>
      <c r="T904" s="2"/>
      <c r="U904" s="10">
        <f t="shared" si="82"/>
        <v>8.0049312498227117E-12</v>
      </c>
      <c r="V904" s="10">
        <f t="shared" si="86"/>
        <v>8.0769756310711156E-12</v>
      </c>
      <c r="W904" s="10">
        <f t="shared" si="86"/>
        <v>8.1496684117507547E-12</v>
      </c>
      <c r="X904" s="10">
        <f t="shared" si="86"/>
        <v>8.2230154274565099E-12</v>
      </c>
      <c r="Y904" s="10">
        <f t="shared" si="86"/>
        <v>8.2970225663036184E-12</v>
      </c>
    </row>
    <row r="905" spans="1:25" s="5" customFormat="1" x14ac:dyDescent="0.2">
      <c r="A905" s="2"/>
      <c r="B905" s="29">
        <f>'3) Input geactiveerde inflatie'!B892</f>
        <v>880</v>
      </c>
      <c r="C905" s="29">
        <f>'3) Input geactiveerde inflatie'!D892</f>
        <v>3.2767282266972459E-12</v>
      </c>
      <c r="D905" s="10">
        <f t="shared" si="83"/>
        <v>1.6383641133486229E-12</v>
      </c>
      <c r="E905" s="39">
        <f>'3) Input geactiveerde inflatie'!E892</f>
        <v>0</v>
      </c>
      <c r="F905" s="51">
        <f>'3) Input geactiveerde inflatie'!F892</f>
        <v>2011</v>
      </c>
      <c r="G905" s="2"/>
      <c r="H905" s="53"/>
      <c r="I905" s="10">
        <f>IF(AND($F905&gt;I$10,$E905&gt;0),$D905/$E905,IF(I$10=$F905,$D905-SUM($G905:G905),0))</f>
        <v>0</v>
      </c>
      <c r="J905" s="10">
        <f>IF(AND($F905&gt;J$10,$E905&gt;0),$D905/$E905,IF(J$10=$F905,$D905-SUM($G905:I905),0))</f>
        <v>0</v>
      </c>
      <c r="K905" s="10">
        <f>IF(AND($F905&gt;K$10,$E905&gt;0),$D905/$E905,IF(K$10=$F905,$D905-SUM($G905:J905),0))</f>
        <v>0</v>
      </c>
      <c r="L905" s="10">
        <f>IF(AND($F905&gt;L$10,$E905&gt;0),$D905/$E905,IF(L$10=$F905,$D905-SUM($G905:K905),0))</f>
        <v>0</v>
      </c>
      <c r="M905" s="10">
        <f>IF(AND($F905&gt;M$10,$E905&gt;0),$D905/$E905,IF(M$10=$F905,$D905-SUM($G905:L905),0))</f>
        <v>0</v>
      </c>
      <c r="N905" s="2"/>
      <c r="O905" s="10">
        <f>I905*PRODUCT($O$17:O$17)</f>
        <v>0</v>
      </c>
      <c r="P905" s="10">
        <f>J905*PRODUCT($O$17:P$17)</f>
        <v>0</v>
      </c>
      <c r="Q905" s="10">
        <f>K905*PRODUCT($O$17:Q$17)</f>
        <v>0</v>
      </c>
      <c r="R905" s="10">
        <f>L905*PRODUCT($O$17:R$17)</f>
        <v>0</v>
      </c>
      <c r="S905" s="10">
        <f>M905*PRODUCT($O$17:S$17)</f>
        <v>0</v>
      </c>
      <c r="T905" s="2"/>
      <c r="U905" s="10">
        <f t="shared" si="82"/>
        <v>1.6531093903687604E-12</v>
      </c>
      <c r="V905" s="10">
        <f t="shared" si="86"/>
        <v>1.667987374882079E-12</v>
      </c>
      <c r="W905" s="10">
        <f t="shared" si="86"/>
        <v>1.6829992612560177E-12</v>
      </c>
      <c r="X905" s="10">
        <f t="shared" si="86"/>
        <v>1.6981462546073217E-12</v>
      </c>
      <c r="Y905" s="10">
        <f t="shared" si="86"/>
        <v>1.7134295708987875E-12</v>
      </c>
    </row>
    <row r="906" spans="1:25" s="5" customFormat="1" x14ac:dyDescent="0.2">
      <c r="A906" s="2"/>
      <c r="B906" s="29">
        <f>'3) Input geactiveerde inflatie'!B893</f>
        <v>881</v>
      </c>
      <c r="C906" s="29">
        <f>'3) Input geactiveerde inflatie'!D893</f>
        <v>1812794.5318222269</v>
      </c>
      <c r="D906" s="10">
        <f t="shared" si="83"/>
        <v>906397.26591111347</v>
      </c>
      <c r="E906" s="39">
        <f>'3) Input geactiveerde inflatie'!E893</f>
        <v>33.5</v>
      </c>
      <c r="F906" s="51">
        <f>'3) Input geactiveerde inflatie'!F893</f>
        <v>2055</v>
      </c>
      <c r="G906" s="2"/>
      <c r="H906" s="53"/>
      <c r="I906" s="10">
        <f>IF(AND($F906&gt;I$10,$E906&gt;0),$D906/$E906,IF(I$10=$F906,$D906-SUM($G906:G906),0))</f>
        <v>27056.634803316821</v>
      </c>
      <c r="J906" s="10">
        <f>IF(AND($F906&gt;J$10,$E906&gt;0),$D906/$E906,IF(J$10=$F906,$D906-SUM($G906:I906),0))</f>
        <v>27056.634803316821</v>
      </c>
      <c r="K906" s="10">
        <f>IF(AND($F906&gt;K$10,$E906&gt;0),$D906/$E906,IF(K$10=$F906,$D906-SUM($G906:J906),0))</f>
        <v>27056.634803316821</v>
      </c>
      <c r="L906" s="10">
        <f>IF(AND($F906&gt;L$10,$E906&gt;0),$D906/$E906,IF(L$10=$F906,$D906-SUM($G906:K906),0))</f>
        <v>27056.634803316821</v>
      </c>
      <c r="M906" s="10">
        <f>IF(AND($F906&gt;M$10,$E906&gt;0),$D906/$E906,IF(M$10=$F906,$D906-SUM($G906:L906),0))</f>
        <v>27056.634803316821</v>
      </c>
      <c r="N906" s="2"/>
      <c r="O906" s="10">
        <f>I906*PRODUCT($O$17:O$17)</f>
        <v>27300.144516546668</v>
      </c>
      <c r="P906" s="10">
        <f>J906*PRODUCT($O$17:P$17)</f>
        <v>27545.845817195586</v>
      </c>
      <c r="Q906" s="10">
        <f>K906*PRODUCT($O$17:Q$17)</f>
        <v>27793.758429550344</v>
      </c>
      <c r="R906" s="10">
        <f>L906*PRODUCT($O$17:R$17)</f>
        <v>28043.902255416291</v>
      </c>
      <c r="S906" s="10">
        <f>M906*PRODUCT($O$17:S$17)</f>
        <v>28296.297375715036</v>
      </c>
      <c r="T906" s="2"/>
      <c r="U906" s="10">
        <f t="shared" si="82"/>
        <v>887254.69678776676</v>
      </c>
      <c r="V906" s="10">
        <f t="shared" si="86"/>
        <v>867694.14324166102</v>
      </c>
      <c r="W906" s="10">
        <f t="shared" si="86"/>
        <v>847709.6321012855</v>
      </c>
      <c r="X906" s="10">
        <f t="shared" si="86"/>
        <v>827295.11653478071</v>
      </c>
      <c r="Y906" s="10">
        <f t="shared" si="86"/>
        <v>806444.47520787863</v>
      </c>
    </row>
    <row r="907" spans="1:25" s="5" customFormat="1" x14ac:dyDescent="0.2">
      <c r="A907" s="2"/>
      <c r="B907" s="29">
        <f>'3) Input geactiveerde inflatie'!B894</f>
        <v>882</v>
      </c>
      <c r="C907" s="29">
        <f>'3) Input geactiveerde inflatie'!D894</f>
        <v>1512976.4580156337</v>
      </c>
      <c r="D907" s="10">
        <f t="shared" si="83"/>
        <v>756488.22900781687</v>
      </c>
      <c r="E907" s="39">
        <f>'3) Input geactiveerde inflatie'!E894</f>
        <v>23.5</v>
      </c>
      <c r="F907" s="51">
        <f>'3) Input geactiveerde inflatie'!F894</f>
        <v>2045</v>
      </c>
      <c r="G907" s="2"/>
      <c r="H907" s="53"/>
      <c r="I907" s="10">
        <f>IF(AND($F907&gt;I$10,$E907&gt;0),$D907/$E907,IF(I$10=$F907,$D907-SUM($G907:G907),0))</f>
        <v>32190.988468417738</v>
      </c>
      <c r="J907" s="10">
        <f>IF(AND($F907&gt;J$10,$E907&gt;0),$D907/$E907,IF(J$10=$F907,$D907-SUM($G907:I907),0))</f>
        <v>32190.988468417738</v>
      </c>
      <c r="K907" s="10">
        <f>IF(AND($F907&gt;K$10,$E907&gt;0),$D907/$E907,IF(K$10=$F907,$D907-SUM($G907:J907),0))</f>
        <v>32190.988468417738</v>
      </c>
      <c r="L907" s="10">
        <f>IF(AND($F907&gt;L$10,$E907&gt;0),$D907/$E907,IF(L$10=$F907,$D907-SUM($G907:K907),0))</f>
        <v>32190.988468417738</v>
      </c>
      <c r="M907" s="10">
        <f>IF(AND($F907&gt;M$10,$E907&gt;0),$D907/$E907,IF(M$10=$F907,$D907-SUM($G907:L907),0))</f>
        <v>32190.988468417738</v>
      </c>
      <c r="N907" s="2"/>
      <c r="O907" s="10">
        <f>I907*PRODUCT($O$17:O$17)</f>
        <v>32480.707364633494</v>
      </c>
      <c r="P907" s="10">
        <f>J907*PRODUCT($O$17:P$17)</f>
        <v>32773.033730915195</v>
      </c>
      <c r="Q907" s="10">
        <f>K907*PRODUCT($O$17:Q$17)</f>
        <v>33067.991034493425</v>
      </c>
      <c r="R907" s="10">
        <f>L907*PRODUCT($O$17:R$17)</f>
        <v>33365.602953803857</v>
      </c>
      <c r="S907" s="10">
        <f>M907*PRODUCT($O$17:S$17)</f>
        <v>33665.893380388094</v>
      </c>
      <c r="T907" s="2"/>
      <c r="U907" s="10">
        <f t="shared" si="82"/>
        <v>730815.91570425371</v>
      </c>
      <c r="V907" s="10">
        <f t="shared" ref="V907:Y922" si="87">U907*P$17-P907</f>
        <v>704620.2252146767</v>
      </c>
      <c r="W907" s="10">
        <f t="shared" si="87"/>
        <v>677893.81620711531</v>
      </c>
      <c r="X907" s="10">
        <f t="shared" si="87"/>
        <v>650629.25759917544</v>
      </c>
      <c r="Y907" s="10">
        <f t="shared" si="87"/>
        <v>622819.02753717988</v>
      </c>
    </row>
    <row r="908" spans="1:25" s="5" customFormat="1" x14ac:dyDescent="0.2">
      <c r="A908" s="2"/>
      <c r="B908" s="29">
        <f>'3) Input geactiveerde inflatie'!B895</f>
        <v>883</v>
      </c>
      <c r="C908" s="29">
        <f>'3) Input geactiveerde inflatie'!D895</f>
        <v>132892.00060660345</v>
      </c>
      <c r="D908" s="10">
        <f t="shared" si="83"/>
        <v>66446.000303301727</v>
      </c>
      <c r="E908" s="39">
        <f>'3) Input geactiveerde inflatie'!E895</f>
        <v>13.5</v>
      </c>
      <c r="F908" s="51">
        <f>'3) Input geactiveerde inflatie'!F895</f>
        <v>2035</v>
      </c>
      <c r="G908" s="2"/>
      <c r="H908" s="53"/>
      <c r="I908" s="10">
        <f>IF(AND($F908&gt;I$10,$E908&gt;0),$D908/$E908,IF(I$10=$F908,$D908-SUM($G908:G908),0))</f>
        <v>4921.9259483927208</v>
      </c>
      <c r="J908" s="10">
        <f>IF(AND($F908&gt;J$10,$E908&gt;0),$D908/$E908,IF(J$10=$F908,$D908-SUM($G908:I908),0))</f>
        <v>4921.9259483927208</v>
      </c>
      <c r="K908" s="10">
        <f>IF(AND($F908&gt;K$10,$E908&gt;0),$D908/$E908,IF(K$10=$F908,$D908-SUM($G908:J908),0))</f>
        <v>4921.9259483927208</v>
      </c>
      <c r="L908" s="10">
        <f>IF(AND($F908&gt;L$10,$E908&gt;0),$D908/$E908,IF(L$10=$F908,$D908-SUM($G908:K908),0))</f>
        <v>4921.9259483927208</v>
      </c>
      <c r="M908" s="10">
        <f>IF(AND($F908&gt;M$10,$E908&gt;0),$D908/$E908,IF(M$10=$F908,$D908-SUM($G908:L908),0))</f>
        <v>4921.9259483927208</v>
      </c>
      <c r="N908" s="2"/>
      <c r="O908" s="10">
        <f>I908*PRODUCT($O$17:O$17)</f>
        <v>4966.2232819282544</v>
      </c>
      <c r="P908" s="10">
        <f>J908*PRODUCT($O$17:P$17)</f>
        <v>5010.9192914656087</v>
      </c>
      <c r="Q908" s="10">
        <f>K908*PRODUCT($O$17:Q$17)</f>
        <v>5056.0175650887977</v>
      </c>
      <c r="R908" s="10">
        <f>L908*PRODUCT($O$17:R$17)</f>
        <v>5101.5217231745964</v>
      </c>
      <c r="S908" s="10">
        <f>M908*PRODUCT($O$17:S$17)</f>
        <v>5147.4354186831679</v>
      </c>
      <c r="T908" s="2"/>
      <c r="U908" s="10">
        <f t="shared" si="82"/>
        <v>62077.791024103179</v>
      </c>
      <c r="V908" s="10">
        <f t="shared" si="87"/>
        <v>57625.571851854489</v>
      </c>
      <c r="W908" s="10">
        <f t="shared" si="87"/>
        <v>53088.184433432376</v>
      </c>
      <c r="X908" s="10">
        <f t="shared" si="87"/>
        <v>48464.456370158659</v>
      </c>
      <c r="Y908" s="10">
        <f t="shared" si="87"/>
        <v>43753.20105880691</v>
      </c>
    </row>
    <row r="909" spans="1:25" s="5" customFormat="1" x14ac:dyDescent="0.2">
      <c r="A909" s="2"/>
      <c r="B909" s="29">
        <f>'3) Input geactiveerde inflatie'!B896</f>
        <v>884</v>
      </c>
      <c r="C909" s="29">
        <f>'3) Input geactiveerde inflatie'!D896</f>
        <v>1.1978733962668566E-11</v>
      </c>
      <c r="D909" s="10">
        <f t="shared" si="83"/>
        <v>5.9893669813342832E-12</v>
      </c>
      <c r="E909" s="39">
        <f>'3) Input geactiveerde inflatie'!E896</f>
        <v>0</v>
      </c>
      <c r="F909" s="51">
        <f>'3) Input geactiveerde inflatie'!F896</f>
        <v>2011</v>
      </c>
      <c r="G909" s="2"/>
      <c r="H909" s="53"/>
      <c r="I909" s="10">
        <f>IF(AND($F909&gt;I$10,$E909&gt;0),$D909/$E909,IF(I$10=$F909,$D909-SUM($G909:G909),0))</f>
        <v>0</v>
      </c>
      <c r="J909" s="10">
        <f>IF(AND($F909&gt;J$10,$E909&gt;0),$D909/$E909,IF(J$10=$F909,$D909-SUM($G909:I909),0))</f>
        <v>0</v>
      </c>
      <c r="K909" s="10">
        <f>IF(AND($F909&gt;K$10,$E909&gt;0),$D909/$E909,IF(K$10=$F909,$D909-SUM($G909:J909),0))</f>
        <v>0</v>
      </c>
      <c r="L909" s="10">
        <f>IF(AND($F909&gt;L$10,$E909&gt;0),$D909/$E909,IF(L$10=$F909,$D909-SUM($G909:K909),0))</f>
        <v>0</v>
      </c>
      <c r="M909" s="10">
        <f>IF(AND($F909&gt;M$10,$E909&gt;0),$D909/$E909,IF(M$10=$F909,$D909-SUM($G909:L909),0))</f>
        <v>0</v>
      </c>
      <c r="N909" s="2"/>
      <c r="O909" s="10">
        <f>I909*PRODUCT($O$17:O$17)</f>
        <v>0</v>
      </c>
      <c r="P909" s="10">
        <f>J909*PRODUCT($O$17:P$17)</f>
        <v>0</v>
      </c>
      <c r="Q909" s="10">
        <f>K909*PRODUCT($O$17:Q$17)</f>
        <v>0</v>
      </c>
      <c r="R909" s="10">
        <f>L909*PRODUCT($O$17:R$17)</f>
        <v>0</v>
      </c>
      <c r="S909" s="10">
        <f>M909*PRODUCT($O$17:S$17)</f>
        <v>0</v>
      </c>
      <c r="T909" s="2"/>
      <c r="U909" s="10">
        <f t="shared" si="82"/>
        <v>6.0432712841662912E-12</v>
      </c>
      <c r="V909" s="10">
        <f t="shared" si="87"/>
        <v>6.0976607257237868E-12</v>
      </c>
      <c r="W909" s="10">
        <f t="shared" si="87"/>
        <v>6.1525396722553002E-12</v>
      </c>
      <c r="X909" s="10">
        <f t="shared" si="87"/>
        <v>6.2079125293055969E-12</v>
      </c>
      <c r="Y909" s="10">
        <f t="shared" si="87"/>
        <v>6.2637837420693464E-12</v>
      </c>
    </row>
    <row r="910" spans="1:25" s="5" customFormat="1" x14ac:dyDescent="0.2">
      <c r="A910" s="2"/>
      <c r="B910" s="29">
        <f>'3) Input geactiveerde inflatie'!B897</f>
        <v>885</v>
      </c>
      <c r="C910" s="29">
        <f>'3) Input geactiveerde inflatie'!D897</f>
        <v>2967083.3449206408</v>
      </c>
      <c r="D910" s="10">
        <f t="shared" si="83"/>
        <v>1483541.6724603204</v>
      </c>
      <c r="E910" s="39">
        <f>'3) Input geactiveerde inflatie'!E897</f>
        <v>34.5</v>
      </c>
      <c r="F910" s="51">
        <f>'3) Input geactiveerde inflatie'!F897</f>
        <v>2056</v>
      </c>
      <c r="G910" s="2"/>
      <c r="H910" s="53"/>
      <c r="I910" s="10">
        <f>IF(AND($F910&gt;I$10,$E910&gt;0),$D910/$E910,IF(I$10=$F910,$D910-SUM($G910:G910),0))</f>
        <v>43001.207897400593</v>
      </c>
      <c r="J910" s="10">
        <f>IF(AND($F910&gt;J$10,$E910&gt;0),$D910/$E910,IF(J$10=$F910,$D910-SUM($G910:I910),0))</f>
        <v>43001.207897400593</v>
      </c>
      <c r="K910" s="10">
        <f>IF(AND($F910&gt;K$10,$E910&gt;0),$D910/$E910,IF(K$10=$F910,$D910-SUM($G910:J910),0))</f>
        <v>43001.207897400593</v>
      </c>
      <c r="L910" s="10">
        <f>IF(AND($F910&gt;L$10,$E910&gt;0),$D910/$E910,IF(L$10=$F910,$D910-SUM($G910:K910),0))</f>
        <v>43001.207897400593</v>
      </c>
      <c r="M910" s="10">
        <f>IF(AND($F910&gt;M$10,$E910&gt;0),$D910/$E910,IF(M$10=$F910,$D910-SUM($G910:L910),0))</f>
        <v>43001.207897400593</v>
      </c>
      <c r="N910" s="2"/>
      <c r="O910" s="10">
        <f>I910*PRODUCT($O$17:O$17)</f>
        <v>43388.218768477192</v>
      </c>
      <c r="P910" s="10">
        <f>J910*PRODUCT($O$17:P$17)</f>
        <v>43778.712737393485</v>
      </c>
      <c r="Q910" s="10">
        <f>K910*PRODUCT($O$17:Q$17)</f>
        <v>44172.721152030019</v>
      </c>
      <c r="R910" s="10">
        <f>L910*PRODUCT($O$17:R$17)</f>
        <v>44570.275642398279</v>
      </c>
      <c r="S910" s="10">
        <f>M910*PRODUCT($O$17:S$17)</f>
        <v>44971.408123179863</v>
      </c>
      <c r="T910" s="2"/>
      <c r="U910" s="10">
        <f t="shared" si="82"/>
        <v>1453505.3287439859</v>
      </c>
      <c r="V910" s="10">
        <f t="shared" si="87"/>
        <v>1422808.1639652881</v>
      </c>
      <c r="W910" s="10">
        <f t="shared" si="87"/>
        <v>1391440.7162889456</v>
      </c>
      <c r="X910" s="10">
        <f t="shared" si="87"/>
        <v>1359393.4070931477</v>
      </c>
      <c r="Y910" s="10">
        <f t="shared" si="87"/>
        <v>1326656.5396338061</v>
      </c>
    </row>
    <row r="911" spans="1:25" s="5" customFormat="1" x14ac:dyDescent="0.2">
      <c r="A911" s="2"/>
      <c r="B911" s="29">
        <f>'3) Input geactiveerde inflatie'!B898</f>
        <v>886</v>
      </c>
      <c r="C911" s="29">
        <f>'3) Input geactiveerde inflatie'!D898</f>
        <v>1274487.5079555912</v>
      </c>
      <c r="D911" s="10">
        <f t="shared" si="83"/>
        <v>637243.7539777956</v>
      </c>
      <c r="E911" s="39">
        <f>'3) Input geactiveerde inflatie'!E898</f>
        <v>24.5</v>
      </c>
      <c r="F911" s="51">
        <f>'3) Input geactiveerde inflatie'!F898</f>
        <v>2046</v>
      </c>
      <c r="G911" s="2"/>
      <c r="H911" s="53"/>
      <c r="I911" s="10">
        <f>IF(AND($F911&gt;I$10,$E911&gt;0),$D911/$E911,IF(I$10=$F911,$D911-SUM($G911:G911),0))</f>
        <v>26009.949141950841</v>
      </c>
      <c r="J911" s="10">
        <f>IF(AND($F911&gt;J$10,$E911&gt;0),$D911/$E911,IF(J$10=$F911,$D911-SUM($G911:I911),0))</f>
        <v>26009.949141950841</v>
      </c>
      <c r="K911" s="10">
        <f>IF(AND($F911&gt;K$10,$E911&gt;0),$D911/$E911,IF(K$10=$F911,$D911-SUM($G911:J911),0))</f>
        <v>26009.949141950841</v>
      </c>
      <c r="L911" s="10">
        <f>IF(AND($F911&gt;L$10,$E911&gt;0),$D911/$E911,IF(L$10=$F911,$D911-SUM($G911:K911),0))</f>
        <v>26009.949141950841</v>
      </c>
      <c r="M911" s="10">
        <f>IF(AND($F911&gt;M$10,$E911&gt;0),$D911/$E911,IF(M$10=$F911,$D911-SUM($G911:L911),0))</f>
        <v>26009.949141950841</v>
      </c>
      <c r="N911" s="2"/>
      <c r="O911" s="10">
        <f>I911*PRODUCT($O$17:O$17)</f>
        <v>26244.038684228395</v>
      </c>
      <c r="P911" s="10">
        <f>J911*PRODUCT($O$17:P$17)</f>
        <v>26480.235032386448</v>
      </c>
      <c r="Q911" s="10">
        <f>K911*PRODUCT($O$17:Q$17)</f>
        <v>26718.557147677922</v>
      </c>
      <c r="R911" s="10">
        <f>L911*PRODUCT($O$17:R$17)</f>
        <v>26959.024162007019</v>
      </c>
      <c r="S911" s="10">
        <f>M911*PRODUCT($O$17:S$17)</f>
        <v>27201.655379465083</v>
      </c>
      <c r="T911" s="2"/>
      <c r="U911" s="10">
        <f t="shared" si="82"/>
        <v>616734.90907936729</v>
      </c>
      <c r="V911" s="10">
        <f t="shared" si="87"/>
        <v>595805.28822869505</v>
      </c>
      <c r="W911" s="10">
        <f t="shared" si="87"/>
        <v>574448.97867507534</v>
      </c>
      <c r="X911" s="10">
        <f t="shared" si="87"/>
        <v>552659.99532114388</v>
      </c>
      <c r="Y911" s="10">
        <f t="shared" si="87"/>
        <v>530432.279899569</v>
      </c>
    </row>
    <row r="912" spans="1:25" s="5" customFormat="1" x14ac:dyDescent="0.2">
      <c r="A912" s="2"/>
      <c r="B912" s="29">
        <f>'3) Input geactiveerde inflatie'!B899</f>
        <v>887</v>
      </c>
      <c r="C912" s="29">
        <f>'3) Input geactiveerde inflatie'!D899</f>
        <v>131982.32112611155</v>
      </c>
      <c r="D912" s="10">
        <f t="shared" si="83"/>
        <v>65991.160563055775</v>
      </c>
      <c r="E912" s="39">
        <f>'3) Input geactiveerde inflatie'!E899</f>
        <v>14.5</v>
      </c>
      <c r="F912" s="51">
        <f>'3) Input geactiveerde inflatie'!F899</f>
        <v>2036</v>
      </c>
      <c r="G912" s="2"/>
      <c r="H912" s="53"/>
      <c r="I912" s="10">
        <f>IF(AND($F912&gt;I$10,$E912&gt;0),$D912/$E912,IF(I$10=$F912,$D912-SUM($G912:G912),0))</f>
        <v>4551.1145215900533</v>
      </c>
      <c r="J912" s="10">
        <f>IF(AND($F912&gt;J$10,$E912&gt;0),$D912/$E912,IF(J$10=$F912,$D912-SUM($G912:I912),0))</f>
        <v>4551.1145215900533</v>
      </c>
      <c r="K912" s="10">
        <f>IF(AND($F912&gt;K$10,$E912&gt;0),$D912/$E912,IF(K$10=$F912,$D912-SUM($G912:J912),0))</f>
        <v>4551.1145215900533</v>
      </c>
      <c r="L912" s="10">
        <f>IF(AND($F912&gt;L$10,$E912&gt;0),$D912/$E912,IF(L$10=$F912,$D912-SUM($G912:K912),0))</f>
        <v>4551.1145215900533</v>
      </c>
      <c r="M912" s="10">
        <f>IF(AND($F912&gt;M$10,$E912&gt;0),$D912/$E912,IF(M$10=$F912,$D912-SUM($G912:L912),0))</f>
        <v>4551.1145215900533</v>
      </c>
      <c r="N912" s="2"/>
      <c r="O912" s="10">
        <f>I912*PRODUCT($O$17:O$17)</f>
        <v>4592.0745522843636</v>
      </c>
      <c r="P912" s="10">
        <f>J912*PRODUCT($O$17:P$17)</f>
        <v>4633.4032232549225</v>
      </c>
      <c r="Q912" s="10">
        <f>K912*PRODUCT($O$17:Q$17)</f>
        <v>4675.1038522642157</v>
      </c>
      <c r="R912" s="10">
        <f>L912*PRODUCT($O$17:R$17)</f>
        <v>4717.1797869345928</v>
      </c>
      <c r="S912" s="10">
        <f>M912*PRODUCT($O$17:S$17)</f>
        <v>4759.6344050170037</v>
      </c>
      <c r="T912" s="2"/>
      <c r="U912" s="10">
        <f t="shared" si="82"/>
        <v>61993.006455838913</v>
      </c>
      <c r="V912" s="10">
        <f t="shared" si="87"/>
        <v>57917.540290686535</v>
      </c>
      <c r="W912" s="10">
        <f t="shared" si="87"/>
        <v>53763.694301038486</v>
      </c>
      <c r="X912" s="10">
        <f t="shared" si="87"/>
        <v>49530.38776281324</v>
      </c>
      <c r="Y912" s="10">
        <f t="shared" si="87"/>
        <v>45216.526847661553</v>
      </c>
    </row>
    <row r="913" spans="1:25" s="5" customFormat="1" x14ac:dyDescent="0.2">
      <c r="A913" s="2"/>
      <c r="B913" s="29">
        <f>'3) Input geactiveerde inflatie'!B900</f>
        <v>888</v>
      </c>
      <c r="C913" s="29">
        <f>'3) Input geactiveerde inflatie'!D900</f>
        <v>3.4332242436667632E-11</v>
      </c>
      <c r="D913" s="10">
        <f t="shared" si="83"/>
        <v>1.7166121218333816E-11</v>
      </c>
      <c r="E913" s="39">
        <f>'3) Input geactiveerde inflatie'!E900</f>
        <v>0</v>
      </c>
      <c r="F913" s="51">
        <f>'3) Input geactiveerde inflatie'!F900</f>
        <v>2011</v>
      </c>
      <c r="G913" s="2"/>
      <c r="H913" s="53"/>
      <c r="I913" s="10">
        <f>IF(AND($F913&gt;I$10,$E913&gt;0),$D913/$E913,IF(I$10=$F913,$D913-SUM($G913:G913),0))</f>
        <v>0</v>
      </c>
      <c r="J913" s="10">
        <f>IF(AND($F913&gt;J$10,$E913&gt;0),$D913/$E913,IF(J$10=$F913,$D913-SUM($G913:I913),0))</f>
        <v>0</v>
      </c>
      <c r="K913" s="10">
        <f>IF(AND($F913&gt;K$10,$E913&gt;0),$D913/$E913,IF(K$10=$F913,$D913-SUM($G913:J913),0))</f>
        <v>0</v>
      </c>
      <c r="L913" s="10">
        <f>IF(AND($F913&gt;L$10,$E913&gt;0),$D913/$E913,IF(L$10=$F913,$D913-SUM($G913:K913),0))</f>
        <v>0</v>
      </c>
      <c r="M913" s="10">
        <f>IF(AND($F913&gt;M$10,$E913&gt;0),$D913/$E913,IF(M$10=$F913,$D913-SUM($G913:L913),0))</f>
        <v>0</v>
      </c>
      <c r="N913" s="2"/>
      <c r="O913" s="10">
        <f>I913*PRODUCT($O$17:O$17)</f>
        <v>0</v>
      </c>
      <c r="P913" s="10">
        <f>J913*PRODUCT($O$17:P$17)</f>
        <v>0</v>
      </c>
      <c r="Q913" s="10">
        <f>K913*PRODUCT($O$17:Q$17)</f>
        <v>0</v>
      </c>
      <c r="R913" s="10">
        <f>L913*PRODUCT($O$17:R$17)</f>
        <v>0</v>
      </c>
      <c r="S913" s="10">
        <f>M913*PRODUCT($O$17:S$17)</f>
        <v>0</v>
      </c>
      <c r="T913" s="2"/>
      <c r="U913" s="10">
        <f t="shared" si="82"/>
        <v>1.7320616309298817E-11</v>
      </c>
      <c r="V913" s="10">
        <f t="shared" si="87"/>
        <v>1.7476501856082504E-11</v>
      </c>
      <c r="W913" s="10">
        <f t="shared" si="87"/>
        <v>1.7633790372787243E-11</v>
      </c>
      <c r="X913" s="10">
        <f t="shared" si="87"/>
        <v>1.7792494486142327E-11</v>
      </c>
      <c r="Y913" s="10">
        <f t="shared" si="87"/>
        <v>1.7952626936517605E-11</v>
      </c>
    </row>
    <row r="914" spans="1:25" s="5" customFormat="1" x14ac:dyDescent="0.2">
      <c r="A914" s="2"/>
      <c r="B914" s="29">
        <f>'3) Input geactiveerde inflatie'!B901</f>
        <v>889</v>
      </c>
      <c r="C914" s="29">
        <f>'3) Input geactiveerde inflatie'!D901</f>
        <v>135901.99897721992</v>
      </c>
      <c r="D914" s="10">
        <f t="shared" si="83"/>
        <v>67950.999488609959</v>
      </c>
      <c r="E914" s="39">
        <f>'3) Input geactiveerde inflatie'!E901</f>
        <v>0</v>
      </c>
      <c r="F914" s="51">
        <f>'3) Input geactiveerde inflatie'!F901</f>
        <v>2011</v>
      </c>
      <c r="G914" s="2"/>
      <c r="H914" s="53"/>
      <c r="I914" s="10">
        <f>IF(AND($F914&gt;I$10,$E914&gt;0),$D914/$E914,IF(I$10=$F914,$D914-SUM($G914:G914),0))</f>
        <v>0</v>
      </c>
      <c r="J914" s="10">
        <f>IF(AND($F914&gt;J$10,$E914&gt;0),$D914/$E914,IF(J$10=$F914,$D914-SUM($G914:I914),0))</f>
        <v>0</v>
      </c>
      <c r="K914" s="10">
        <f>IF(AND($F914&gt;K$10,$E914&gt;0),$D914/$E914,IF(K$10=$F914,$D914-SUM($G914:J914),0))</f>
        <v>0</v>
      </c>
      <c r="L914" s="10">
        <f>IF(AND($F914&gt;L$10,$E914&gt;0),$D914/$E914,IF(L$10=$F914,$D914-SUM($G914:K914),0))</f>
        <v>0</v>
      </c>
      <c r="M914" s="10">
        <f>IF(AND($F914&gt;M$10,$E914&gt;0),$D914/$E914,IF(M$10=$F914,$D914-SUM($G914:L914),0))</f>
        <v>0</v>
      </c>
      <c r="N914" s="2"/>
      <c r="O914" s="10">
        <f>I914*PRODUCT($O$17:O$17)</f>
        <v>0</v>
      </c>
      <c r="P914" s="10">
        <f>J914*PRODUCT($O$17:P$17)</f>
        <v>0</v>
      </c>
      <c r="Q914" s="10">
        <f>K914*PRODUCT($O$17:Q$17)</f>
        <v>0</v>
      </c>
      <c r="R914" s="10">
        <f>L914*PRODUCT($O$17:R$17)</f>
        <v>0</v>
      </c>
      <c r="S914" s="10">
        <f>M914*PRODUCT($O$17:S$17)</f>
        <v>0</v>
      </c>
      <c r="T914" s="2"/>
      <c r="U914" s="10">
        <f t="shared" si="82"/>
        <v>68562.558484007444</v>
      </c>
      <c r="V914" s="10">
        <f t="shared" si="87"/>
        <v>69179.621510363504</v>
      </c>
      <c r="W914" s="10">
        <f t="shared" si="87"/>
        <v>69802.23810395677</v>
      </c>
      <c r="X914" s="10">
        <f t="shared" si="87"/>
        <v>70430.458246892376</v>
      </c>
      <c r="Y914" s="10">
        <f t="shared" si="87"/>
        <v>71064.332371114404</v>
      </c>
    </row>
    <row r="915" spans="1:25" s="5" customFormat="1" x14ac:dyDescent="0.2">
      <c r="A915" s="2"/>
      <c r="B915" s="29">
        <f>'3) Input geactiveerde inflatie'!B902</f>
        <v>890</v>
      </c>
      <c r="C915" s="29">
        <f>'3) Input geactiveerde inflatie'!D902</f>
        <v>2676629.2695308309</v>
      </c>
      <c r="D915" s="10">
        <f t="shared" si="83"/>
        <v>1338314.6347654155</v>
      </c>
      <c r="E915" s="39">
        <f>'3) Input geactiveerde inflatie'!E902</f>
        <v>35.5</v>
      </c>
      <c r="F915" s="51">
        <f>'3) Input geactiveerde inflatie'!F902</f>
        <v>2057</v>
      </c>
      <c r="G915" s="2"/>
      <c r="H915" s="53"/>
      <c r="I915" s="10">
        <f>IF(AND($F915&gt;I$10,$E915&gt;0),$D915/$E915,IF(I$10=$F915,$D915-SUM($G915:G915),0))</f>
        <v>37699.003796208883</v>
      </c>
      <c r="J915" s="10">
        <f>IF(AND($F915&gt;J$10,$E915&gt;0),$D915/$E915,IF(J$10=$F915,$D915-SUM($G915:I915),0))</f>
        <v>37699.003796208883</v>
      </c>
      <c r="K915" s="10">
        <f>IF(AND($F915&gt;K$10,$E915&gt;0),$D915/$E915,IF(K$10=$F915,$D915-SUM($G915:J915),0))</f>
        <v>37699.003796208883</v>
      </c>
      <c r="L915" s="10">
        <f>IF(AND($F915&gt;L$10,$E915&gt;0),$D915/$E915,IF(L$10=$F915,$D915-SUM($G915:K915),0))</f>
        <v>37699.003796208883</v>
      </c>
      <c r="M915" s="10">
        <f>IF(AND($F915&gt;M$10,$E915&gt;0),$D915/$E915,IF(M$10=$F915,$D915-SUM($G915:L915),0))</f>
        <v>37699.003796208883</v>
      </c>
      <c r="N915" s="2"/>
      <c r="O915" s="10">
        <f>I915*PRODUCT($O$17:O$17)</f>
        <v>38038.294830374762</v>
      </c>
      <c r="P915" s="10">
        <f>J915*PRODUCT($O$17:P$17)</f>
        <v>38380.639483848128</v>
      </c>
      <c r="Q915" s="10">
        <f>K915*PRODUCT($O$17:Q$17)</f>
        <v>38726.065239202755</v>
      </c>
      <c r="R915" s="10">
        <f>L915*PRODUCT($O$17:R$17)</f>
        <v>39074.599826355574</v>
      </c>
      <c r="S915" s="10">
        <f>M915*PRODUCT($O$17:S$17)</f>
        <v>39426.27122479277</v>
      </c>
      <c r="T915" s="2"/>
      <c r="U915" s="10">
        <f t="shared" si="82"/>
        <v>1312321.1716479294</v>
      </c>
      <c r="V915" s="10">
        <f t="shared" si="87"/>
        <v>1285751.4227089125</v>
      </c>
      <c r="W915" s="10">
        <f t="shared" si="87"/>
        <v>1258597.12027409</v>
      </c>
      <c r="X915" s="10">
        <f t="shared" si="87"/>
        <v>1230849.8945302011</v>
      </c>
      <c r="Y915" s="10">
        <f t="shared" si="87"/>
        <v>1202501.27235618</v>
      </c>
    </row>
    <row r="916" spans="1:25" s="5" customFormat="1" x14ac:dyDescent="0.2">
      <c r="A916" s="2"/>
      <c r="B916" s="29">
        <f>'3) Input geactiveerde inflatie'!B903</f>
        <v>891</v>
      </c>
      <c r="C916" s="29">
        <f>'3) Input geactiveerde inflatie'!D903</f>
        <v>1964131.7595917955</v>
      </c>
      <c r="D916" s="10">
        <f t="shared" si="83"/>
        <v>982065.87979589775</v>
      </c>
      <c r="E916" s="39">
        <f>'3) Input geactiveerde inflatie'!E903</f>
        <v>25.5</v>
      </c>
      <c r="F916" s="51">
        <f>'3) Input geactiveerde inflatie'!F903</f>
        <v>2047</v>
      </c>
      <c r="G916" s="2"/>
      <c r="H916" s="53"/>
      <c r="I916" s="10">
        <f>IF(AND($F916&gt;I$10,$E916&gt;0),$D916/$E916,IF(I$10=$F916,$D916-SUM($G916:G916),0))</f>
        <v>38512.387442976382</v>
      </c>
      <c r="J916" s="10">
        <f>IF(AND($F916&gt;J$10,$E916&gt;0),$D916/$E916,IF(J$10=$F916,$D916-SUM($G916:I916),0))</f>
        <v>38512.387442976382</v>
      </c>
      <c r="K916" s="10">
        <f>IF(AND($F916&gt;K$10,$E916&gt;0),$D916/$E916,IF(K$10=$F916,$D916-SUM($G916:J916),0))</f>
        <v>38512.387442976382</v>
      </c>
      <c r="L916" s="10">
        <f>IF(AND($F916&gt;L$10,$E916&gt;0),$D916/$E916,IF(L$10=$F916,$D916-SUM($G916:K916),0))</f>
        <v>38512.387442976382</v>
      </c>
      <c r="M916" s="10">
        <f>IF(AND($F916&gt;M$10,$E916&gt;0),$D916/$E916,IF(M$10=$F916,$D916-SUM($G916:L916),0))</f>
        <v>38512.387442976382</v>
      </c>
      <c r="N916" s="2"/>
      <c r="O916" s="10">
        <f>I916*PRODUCT($O$17:O$17)</f>
        <v>38858.998929963163</v>
      </c>
      <c r="P916" s="10">
        <f>J916*PRODUCT($O$17:P$17)</f>
        <v>39208.729920332829</v>
      </c>
      <c r="Q916" s="10">
        <f>K916*PRODUCT($O$17:Q$17)</f>
        <v>39561.608489615821</v>
      </c>
      <c r="R916" s="10">
        <f>L916*PRODUCT($O$17:R$17)</f>
        <v>39917.662966022355</v>
      </c>
      <c r="S916" s="10">
        <f>M916*PRODUCT($O$17:S$17)</f>
        <v>40276.921932716556</v>
      </c>
      <c r="T916" s="2"/>
      <c r="U916" s="10">
        <f t="shared" si="82"/>
        <v>952045.47378409747</v>
      </c>
      <c r="V916" s="10">
        <f t="shared" si="87"/>
        <v>921405.15312782151</v>
      </c>
      <c r="W916" s="10">
        <f t="shared" si="87"/>
        <v>890136.191016356</v>
      </c>
      <c r="X916" s="10">
        <f t="shared" si="87"/>
        <v>858229.75376948074</v>
      </c>
      <c r="Y916" s="10">
        <f t="shared" si="87"/>
        <v>825676.89962068945</v>
      </c>
    </row>
    <row r="917" spans="1:25" s="5" customFormat="1" x14ac:dyDescent="0.2">
      <c r="A917" s="2"/>
      <c r="B917" s="29">
        <f>'3) Input geactiveerde inflatie'!B904</f>
        <v>892</v>
      </c>
      <c r="C917" s="29">
        <f>'3) Input geactiveerde inflatie'!D904</f>
        <v>170158.6993365942</v>
      </c>
      <c r="D917" s="10">
        <f t="shared" si="83"/>
        <v>85079.349668297102</v>
      </c>
      <c r="E917" s="39">
        <f>'3) Input geactiveerde inflatie'!E904</f>
        <v>15.5</v>
      </c>
      <c r="F917" s="51">
        <f>'3) Input geactiveerde inflatie'!F904</f>
        <v>2037</v>
      </c>
      <c r="G917" s="2"/>
      <c r="H917" s="53"/>
      <c r="I917" s="10">
        <f>IF(AND($F917&gt;I$10,$E917&gt;0),$D917/$E917,IF(I$10=$F917,$D917-SUM($G917:G917),0))</f>
        <v>5488.9903011804581</v>
      </c>
      <c r="J917" s="10">
        <f>IF(AND($F917&gt;J$10,$E917&gt;0),$D917/$E917,IF(J$10=$F917,$D917-SUM($G917:I917),0))</f>
        <v>5488.9903011804581</v>
      </c>
      <c r="K917" s="10">
        <f>IF(AND($F917&gt;K$10,$E917&gt;0),$D917/$E917,IF(K$10=$F917,$D917-SUM($G917:J917),0))</f>
        <v>5488.9903011804581</v>
      </c>
      <c r="L917" s="10">
        <f>IF(AND($F917&gt;L$10,$E917&gt;0),$D917/$E917,IF(L$10=$F917,$D917-SUM($G917:K917),0))</f>
        <v>5488.9903011804581</v>
      </c>
      <c r="M917" s="10">
        <f>IF(AND($F917&gt;M$10,$E917&gt;0),$D917/$E917,IF(M$10=$F917,$D917-SUM($G917:L917),0))</f>
        <v>5488.9903011804581</v>
      </c>
      <c r="N917" s="2"/>
      <c r="O917" s="10">
        <f>I917*PRODUCT($O$17:O$17)</f>
        <v>5538.3912138910819</v>
      </c>
      <c r="P917" s="10">
        <f>J917*PRODUCT($O$17:P$17)</f>
        <v>5588.2367348161006</v>
      </c>
      <c r="Q917" s="10">
        <f>K917*PRODUCT($O$17:Q$17)</f>
        <v>5638.5308654294449</v>
      </c>
      <c r="R917" s="10">
        <f>L917*PRODUCT($O$17:R$17)</f>
        <v>5689.2776432183091</v>
      </c>
      <c r="S917" s="10">
        <f>M917*PRODUCT($O$17:S$17)</f>
        <v>5740.4811420072738</v>
      </c>
      <c r="T917" s="2"/>
      <c r="U917" s="10">
        <f t="shared" si="82"/>
        <v>80306.67260142068</v>
      </c>
      <c r="V917" s="10">
        <f t="shared" si="87"/>
        <v>75441.195920017359</v>
      </c>
      <c r="W917" s="10">
        <f t="shared" si="87"/>
        <v>70481.635817868053</v>
      </c>
      <c r="X917" s="10">
        <f t="shared" si="87"/>
        <v>65426.692897010544</v>
      </c>
      <c r="Y917" s="10">
        <f t="shared" si="87"/>
        <v>60275.051991076361</v>
      </c>
    </row>
    <row r="918" spans="1:25" s="5" customFormat="1" x14ac:dyDescent="0.2">
      <c r="A918" s="2"/>
      <c r="B918" s="29">
        <f>'3) Input geactiveerde inflatie'!B905</f>
        <v>893</v>
      </c>
      <c r="C918" s="29">
        <f>'3) Input geactiveerde inflatie'!D905</f>
        <v>1.0184545552831338E-11</v>
      </c>
      <c r="D918" s="10">
        <f t="shared" si="83"/>
        <v>5.0922727764156692E-12</v>
      </c>
      <c r="E918" s="39">
        <f>'3) Input geactiveerde inflatie'!E905</f>
        <v>0</v>
      </c>
      <c r="F918" s="51">
        <f>'3) Input geactiveerde inflatie'!F905</f>
        <v>2012</v>
      </c>
      <c r="G918" s="2"/>
      <c r="H918" s="53"/>
      <c r="I918" s="10">
        <f>IF(AND($F918&gt;I$10,$E918&gt;0),$D918/$E918,IF(I$10=$F918,$D918-SUM($G918:G918),0))</f>
        <v>0</v>
      </c>
      <c r="J918" s="10">
        <f>IF(AND($F918&gt;J$10,$E918&gt;0),$D918/$E918,IF(J$10=$F918,$D918-SUM($G918:I918),0))</f>
        <v>0</v>
      </c>
      <c r="K918" s="10">
        <f>IF(AND($F918&gt;K$10,$E918&gt;0),$D918/$E918,IF(K$10=$F918,$D918-SUM($G918:J918),0))</f>
        <v>0</v>
      </c>
      <c r="L918" s="10">
        <f>IF(AND($F918&gt;L$10,$E918&gt;0),$D918/$E918,IF(L$10=$F918,$D918-SUM($G918:K918),0))</f>
        <v>0</v>
      </c>
      <c r="M918" s="10">
        <f>IF(AND($F918&gt;M$10,$E918&gt;0),$D918/$E918,IF(M$10=$F918,$D918-SUM($G918:L918),0))</f>
        <v>0</v>
      </c>
      <c r="N918" s="2"/>
      <c r="O918" s="10">
        <f>I918*PRODUCT($O$17:O$17)</f>
        <v>0</v>
      </c>
      <c r="P918" s="10">
        <f>J918*PRODUCT($O$17:P$17)</f>
        <v>0</v>
      </c>
      <c r="Q918" s="10">
        <f>K918*PRODUCT($O$17:Q$17)</f>
        <v>0</v>
      </c>
      <c r="R918" s="10">
        <f>L918*PRODUCT($O$17:R$17)</f>
        <v>0</v>
      </c>
      <c r="S918" s="10">
        <f>M918*PRODUCT($O$17:S$17)</f>
        <v>0</v>
      </c>
      <c r="T918" s="2"/>
      <c r="U918" s="10">
        <f t="shared" si="82"/>
        <v>5.1381032314034094E-12</v>
      </c>
      <c r="V918" s="10">
        <f t="shared" si="87"/>
        <v>5.1843461604860394E-12</v>
      </c>
      <c r="W918" s="10">
        <f t="shared" si="87"/>
        <v>5.231005275930413E-12</v>
      </c>
      <c r="X918" s="10">
        <f t="shared" si="87"/>
        <v>5.278084323413786E-12</v>
      </c>
      <c r="Y918" s="10">
        <f t="shared" si="87"/>
        <v>5.3255870823245095E-12</v>
      </c>
    </row>
    <row r="919" spans="1:25" s="5" customFormat="1" x14ac:dyDescent="0.2">
      <c r="A919" s="2"/>
      <c r="B919" s="29">
        <f>'3) Input geactiveerde inflatie'!B906</f>
        <v>894</v>
      </c>
      <c r="C919" s="29">
        <f>'3) Input geactiveerde inflatie'!D906</f>
        <v>13155.816370732566</v>
      </c>
      <c r="D919" s="10">
        <f t="shared" si="83"/>
        <v>6577.9081853662829</v>
      </c>
      <c r="E919" s="39">
        <f>'3) Input geactiveerde inflatie'!E906</f>
        <v>0</v>
      </c>
      <c r="F919" s="51">
        <f>'3) Input geactiveerde inflatie'!F906</f>
        <v>2011</v>
      </c>
      <c r="G919" s="2"/>
      <c r="H919" s="53"/>
      <c r="I919" s="10">
        <f>IF(AND($F919&gt;I$10,$E919&gt;0),$D919/$E919,IF(I$10=$F919,$D919-SUM($G919:G919),0))</f>
        <v>0</v>
      </c>
      <c r="J919" s="10">
        <f>IF(AND($F919&gt;J$10,$E919&gt;0),$D919/$E919,IF(J$10=$F919,$D919-SUM($G919:I919),0))</f>
        <v>0</v>
      </c>
      <c r="K919" s="10">
        <f>IF(AND($F919&gt;K$10,$E919&gt;0),$D919/$E919,IF(K$10=$F919,$D919-SUM($G919:J919),0))</f>
        <v>0</v>
      </c>
      <c r="L919" s="10">
        <f>IF(AND($F919&gt;L$10,$E919&gt;0),$D919/$E919,IF(L$10=$F919,$D919-SUM($G919:K919),0))</f>
        <v>0</v>
      </c>
      <c r="M919" s="10">
        <f>IF(AND($F919&gt;M$10,$E919&gt;0),$D919/$E919,IF(M$10=$F919,$D919-SUM($G919:L919),0))</f>
        <v>0</v>
      </c>
      <c r="N919" s="2"/>
      <c r="O919" s="10">
        <f>I919*PRODUCT($O$17:O$17)</f>
        <v>0</v>
      </c>
      <c r="P919" s="10">
        <f>J919*PRODUCT($O$17:P$17)</f>
        <v>0</v>
      </c>
      <c r="Q919" s="10">
        <f>K919*PRODUCT($O$17:Q$17)</f>
        <v>0</v>
      </c>
      <c r="R919" s="10">
        <f>L919*PRODUCT($O$17:R$17)</f>
        <v>0</v>
      </c>
      <c r="S919" s="10">
        <f>M919*PRODUCT($O$17:S$17)</f>
        <v>0</v>
      </c>
      <c r="T919" s="2"/>
      <c r="U919" s="10">
        <f t="shared" si="82"/>
        <v>6637.109359034579</v>
      </c>
      <c r="V919" s="10">
        <f t="shared" si="87"/>
        <v>6696.8433432658894</v>
      </c>
      <c r="W919" s="10">
        <f t="shared" si="87"/>
        <v>6757.1149333552821</v>
      </c>
      <c r="X919" s="10">
        <f t="shared" si="87"/>
        <v>6817.9289677554789</v>
      </c>
      <c r="Y919" s="10">
        <f t="shared" si="87"/>
        <v>6879.2903284652775</v>
      </c>
    </row>
    <row r="920" spans="1:25" s="5" customFormat="1" x14ac:dyDescent="0.2">
      <c r="A920" s="2"/>
      <c r="B920" s="29">
        <f>'3) Input geactiveerde inflatie'!B907</f>
        <v>895</v>
      </c>
      <c r="C920" s="29">
        <f>'3) Input geactiveerde inflatie'!D907</f>
        <v>754157.69921135856</v>
      </c>
      <c r="D920" s="10">
        <f t="shared" si="83"/>
        <v>377078.84960567928</v>
      </c>
      <c r="E920" s="39">
        <f>'3) Input geactiveerde inflatie'!E907</f>
        <v>36.5</v>
      </c>
      <c r="F920" s="51">
        <f>'3) Input geactiveerde inflatie'!F907</f>
        <v>2058</v>
      </c>
      <c r="G920" s="2"/>
      <c r="H920" s="53"/>
      <c r="I920" s="10">
        <f>IF(AND($F920&gt;I$10,$E920&gt;0),$D920/$E920,IF(I$10=$F920,$D920-SUM($G920:G920),0))</f>
        <v>10330.927386456966</v>
      </c>
      <c r="J920" s="10">
        <f>IF(AND($F920&gt;J$10,$E920&gt;0),$D920/$E920,IF(J$10=$F920,$D920-SUM($G920:I920),0))</f>
        <v>10330.927386456966</v>
      </c>
      <c r="K920" s="10">
        <f>IF(AND($F920&gt;K$10,$E920&gt;0),$D920/$E920,IF(K$10=$F920,$D920-SUM($G920:J920),0))</f>
        <v>10330.927386456966</v>
      </c>
      <c r="L920" s="10">
        <f>IF(AND($F920&gt;L$10,$E920&gt;0),$D920/$E920,IF(L$10=$F920,$D920-SUM($G920:K920),0))</f>
        <v>10330.927386456966</v>
      </c>
      <c r="M920" s="10">
        <f>IF(AND($F920&gt;M$10,$E920&gt;0),$D920/$E920,IF(M$10=$F920,$D920-SUM($G920:L920),0))</f>
        <v>10330.927386456966</v>
      </c>
      <c r="N920" s="2"/>
      <c r="O920" s="10">
        <f>I920*PRODUCT($O$17:O$17)</f>
        <v>10423.905732935078</v>
      </c>
      <c r="P920" s="10">
        <f>J920*PRODUCT($O$17:P$17)</f>
        <v>10517.720884531493</v>
      </c>
      <c r="Q920" s="10">
        <f>K920*PRODUCT($O$17:Q$17)</f>
        <v>10612.380372492275</v>
      </c>
      <c r="R920" s="10">
        <f>L920*PRODUCT($O$17:R$17)</f>
        <v>10707.891795844702</v>
      </c>
      <c r="S920" s="10">
        <f>M920*PRODUCT($O$17:S$17)</f>
        <v>10804.262822007304</v>
      </c>
      <c r="T920" s="2"/>
      <c r="U920" s="10">
        <f t="shared" si="82"/>
        <v>370048.65351919527</v>
      </c>
      <c r="V920" s="10">
        <f t="shared" si="87"/>
        <v>362861.37051633646</v>
      </c>
      <c r="W920" s="10">
        <f t="shared" si="87"/>
        <v>355514.74247849121</v>
      </c>
      <c r="X920" s="10">
        <f t="shared" si="87"/>
        <v>348006.4833649529</v>
      </c>
      <c r="Y920" s="10">
        <f t="shared" si="87"/>
        <v>340334.27889323013</v>
      </c>
    </row>
    <row r="921" spans="1:25" s="5" customFormat="1" x14ac:dyDescent="0.2">
      <c r="A921" s="2"/>
      <c r="B921" s="29">
        <f>'3) Input geactiveerde inflatie'!B908</f>
        <v>896</v>
      </c>
      <c r="C921" s="29">
        <f>'3) Input geactiveerde inflatie'!D908</f>
        <v>267838.74735098216</v>
      </c>
      <c r="D921" s="10">
        <f t="shared" si="83"/>
        <v>133919.37367549108</v>
      </c>
      <c r="E921" s="39">
        <f>'3) Input geactiveerde inflatie'!E908</f>
        <v>26.5</v>
      </c>
      <c r="F921" s="51">
        <f>'3) Input geactiveerde inflatie'!F908</f>
        <v>2048</v>
      </c>
      <c r="G921" s="2"/>
      <c r="H921" s="53"/>
      <c r="I921" s="10">
        <f>IF(AND($F921&gt;I$10,$E921&gt;0),$D921/$E921,IF(I$10=$F921,$D921-SUM($G921:G921),0))</f>
        <v>5053.561270773248</v>
      </c>
      <c r="J921" s="10">
        <f>IF(AND($F921&gt;J$10,$E921&gt;0),$D921/$E921,IF(J$10=$F921,$D921-SUM($G921:I921),0))</f>
        <v>5053.561270773248</v>
      </c>
      <c r="K921" s="10">
        <f>IF(AND($F921&gt;K$10,$E921&gt;0),$D921/$E921,IF(K$10=$F921,$D921-SUM($G921:J921),0))</f>
        <v>5053.561270773248</v>
      </c>
      <c r="L921" s="10">
        <f>IF(AND($F921&gt;L$10,$E921&gt;0),$D921/$E921,IF(L$10=$F921,$D921-SUM($G921:K921),0))</f>
        <v>5053.561270773248</v>
      </c>
      <c r="M921" s="10">
        <f>IF(AND($F921&gt;M$10,$E921&gt;0),$D921/$E921,IF(M$10=$F921,$D921-SUM($G921:L921),0))</f>
        <v>5053.561270773248</v>
      </c>
      <c r="N921" s="2"/>
      <c r="O921" s="10">
        <f>I921*PRODUCT($O$17:O$17)</f>
        <v>5099.0433222102065</v>
      </c>
      <c r="P921" s="10">
        <f>J921*PRODUCT($O$17:P$17)</f>
        <v>5144.9347121100982</v>
      </c>
      <c r="Q921" s="10">
        <f>K921*PRODUCT($O$17:Q$17)</f>
        <v>5191.2391245190884</v>
      </c>
      <c r="R921" s="10">
        <f>L921*PRODUCT($O$17:R$17)</f>
        <v>5237.9602766397593</v>
      </c>
      <c r="S921" s="10">
        <f>M921*PRODUCT($O$17:S$17)</f>
        <v>5285.1019191295163</v>
      </c>
      <c r="T921" s="2"/>
      <c r="U921" s="10">
        <f t="shared" si="82"/>
        <v>130025.60471636028</v>
      </c>
      <c r="V921" s="10">
        <f t="shared" si="87"/>
        <v>126050.90044669741</v>
      </c>
      <c r="W921" s="10">
        <f t="shared" si="87"/>
        <v>121994.11942619859</v>
      </c>
      <c r="X921" s="10">
        <f t="shared" si="87"/>
        <v>117854.10622439461</v>
      </c>
      <c r="Y921" s="10">
        <f t="shared" si="87"/>
        <v>113629.69126128462</v>
      </c>
    </row>
    <row r="922" spans="1:25" s="5" customFormat="1" x14ac:dyDescent="0.2">
      <c r="A922" s="2"/>
      <c r="B922" s="29">
        <f>'3) Input geactiveerde inflatie'!B909</f>
        <v>897</v>
      </c>
      <c r="C922" s="29">
        <f>'3) Input geactiveerde inflatie'!D909</f>
        <v>13402.487312511024</v>
      </c>
      <c r="D922" s="10">
        <f t="shared" si="83"/>
        <v>6701.2436562555122</v>
      </c>
      <c r="E922" s="39">
        <f>'3) Input geactiveerde inflatie'!E909</f>
        <v>16.5</v>
      </c>
      <c r="F922" s="51">
        <f>'3) Input geactiveerde inflatie'!F909</f>
        <v>2038</v>
      </c>
      <c r="G922" s="2"/>
      <c r="H922" s="53"/>
      <c r="I922" s="10">
        <f>IF(AND($F922&gt;I$10,$E922&gt;0),$D922/$E922,IF(I$10=$F922,$D922-SUM($G922:G922),0))</f>
        <v>406.13597916700076</v>
      </c>
      <c r="J922" s="10">
        <f>IF(AND($F922&gt;J$10,$E922&gt;0),$D922/$E922,IF(J$10=$F922,$D922-SUM($G922:I922),0))</f>
        <v>406.13597916700076</v>
      </c>
      <c r="K922" s="10">
        <f>IF(AND($F922&gt;K$10,$E922&gt;0),$D922/$E922,IF(K$10=$F922,$D922-SUM($G922:J922),0))</f>
        <v>406.13597916700076</v>
      </c>
      <c r="L922" s="10">
        <f>IF(AND($F922&gt;L$10,$E922&gt;0),$D922/$E922,IF(L$10=$F922,$D922-SUM($G922:K922),0))</f>
        <v>406.13597916700076</v>
      </c>
      <c r="M922" s="10">
        <f>IF(AND($F922&gt;M$10,$E922&gt;0),$D922/$E922,IF(M$10=$F922,$D922-SUM($G922:L922),0))</f>
        <v>406.13597916700076</v>
      </c>
      <c r="N922" s="2"/>
      <c r="O922" s="10">
        <f>I922*PRODUCT($O$17:O$17)</f>
        <v>409.79120297950374</v>
      </c>
      <c r="P922" s="10">
        <f>J922*PRODUCT($O$17:P$17)</f>
        <v>413.4793238063192</v>
      </c>
      <c r="Q922" s="10">
        <f>K922*PRODUCT($O$17:Q$17)</f>
        <v>417.20063772057603</v>
      </c>
      <c r="R922" s="10">
        <f>L922*PRODUCT($O$17:R$17)</f>
        <v>420.95544346006113</v>
      </c>
      <c r="S922" s="10">
        <f>M922*PRODUCT($O$17:S$17)</f>
        <v>424.74404245120166</v>
      </c>
      <c r="T922" s="2"/>
      <c r="U922" s="10">
        <f t="shared" ref="U922:U985" si="88">D922*O$17-O922</f>
        <v>6351.7636461823076</v>
      </c>
      <c r="V922" s="10">
        <f t="shared" si="87"/>
        <v>5995.4501951916282</v>
      </c>
      <c r="W922" s="10">
        <f t="shared" si="87"/>
        <v>5632.2086092277759</v>
      </c>
      <c r="X922" s="10">
        <f t="shared" si="87"/>
        <v>5261.9430432507643</v>
      </c>
      <c r="Y922" s="10">
        <f t="shared" si="87"/>
        <v>4884.5564881888195</v>
      </c>
    </row>
    <row r="923" spans="1:25" s="5" customFormat="1" x14ac:dyDescent="0.2">
      <c r="A923" s="2"/>
      <c r="B923" s="29">
        <f>'3) Input geactiveerde inflatie'!B910</f>
        <v>898</v>
      </c>
      <c r="C923" s="29">
        <f>'3) Input geactiveerde inflatie'!D910</f>
        <v>1.453595907990573E-11</v>
      </c>
      <c r="D923" s="10">
        <f t="shared" ref="D923:D986" si="89">C923*$F$20</f>
        <v>7.2679795399528652E-12</v>
      </c>
      <c r="E923" s="39">
        <f>'3) Input geactiveerde inflatie'!E910</f>
        <v>0</v>
      </c>
      <c r="F923" s="51">
        <f>'3) Input geactiveerde inflatie'!F910</f>
        <v>2013</v>
      </c>
      <c r="G923" s="2"/>
      <c r="H923" s="53"/>
      <c r="I923" s="10">
        <f>IF(AND($F923&gt;I$10,$E923&gt;0),$D923/$E923,IF(I$10=$F923,$D923-SUM($G923:G923),0))</f>
        <v>0</v>
      </c>
      <c r="J923" s="10">
        <f>IF(AND($F923&gt;J$10,$E923&gt;0),$D923/$E923,IF(J$10=$F923,$D923-SUM($G923:I923),0))</f>
        <v>0</v>
      </c>
      <c r="K923" s="10">
        <f>IF(AND($F923&gt;K$10,$E923&gt;0),$D923/$E923,IF(K$10=$F923,$D923-SUM($G923:J923),0))</f>
        <v>0</v>
      </c>
      <c r="L923" s="10">
        <f>IF(AND($F923&gt;L$10,$E923&gt;0),$D923/$E923,IF(L$10=$F923,$D923-SUM($G923:K923),0))</f>
        <v>0</v>
      </c>
      <c r="M923" s="10">
        <f>IF(AND($F923&gt;M$10,$E923&gt;0),$D923/$E923,IF(M$10=$F923,$D923-SUM($G923:L923),0))</f>
        <v>0</v>
      </c>
      <c r="N923" s="2"/>
      <c r="O923" s="10">
        <f>I923*PRODUCT($O$17:O$17)</f>
        <v>0</v>
      </c>
      <c r="P923" s="10">
        <f>J923*PRODUCT($O$17:P$17)</f>
        <v>0</v>
      </c>
      <c r="Q923" s="10">
        <f>K923*PRODUCT($O$17:Q$17)</f>
        <v>0</v>
      </c>
      <c r="R923" s="10">
        <f>L923*PRODUCT($O$17:R$17)</f>
        <v>0</v>
      </c>
      <c r="S923" s="10">
        <f>M923*PRODUCT($O$17:S$17)</f>
        <v>0</v>
      </c>
      <c r="T923" s="2"/>
      <c r="U923" s="10">
        <f t="shared" si="88"/>
        <v>7.3333913558124399E-12</v>
      </c>
      <c r="V923" s="10">
        <f t="shared" ref="V923:Y938" si="90">U923*P$17-P923</f>
        <v>7.3993918780147505E-12</v>
      </c>
      <c r="W923" s="10">
        <f t="shared" si="90"/>
        <v>7.465986404916882E-12</v>
      </c>
      <c r="X923" s="10">
        <f t="shared" si="90"/>
        <v>7.5331802825611338E-12</v>
      </c>
      <c r="Y923" s="10">
        <f t="shared" si="90"/>
        <v>7.6009789051041838E-12</v>
      </c>
    </row>
    <row r="924" spans="1:25" s="5" customFormat="1" x14ac:dyDescent="0.2">
      <c r="A924" s="2"/>
      <c r="B924" s="29">
        <f>'3) Input geactiveerde inflatie'!B911</f>
        <v>899</v>
      </c>
      <c r="C924" s="29">
        <f>'3) Input geactiveerde inflatie'!D911</f>
        <v>286996.80112052709</v>
      </c>
      <c r="D924" s="10">
        <f t="shared" si="89"/>
        <v>143498.40056026354</v>
      </c>
      <c r="E924" s="39">
        <f>'3) Input geactiveerde inflatie'!E911</f>
        <v>0</v>
      </c>
      <c r="F924" s="51">
        <f>'3) Input geactiveerde inflatie'!F911</f>
        <v>2011</v>
      </c>
      <c r="G924" s="2"/>
      <c r="H924" s="53"/>
      <c r="I924" s="10">
        <f>IF(AND($F924&gt;I$10,$E924&gt;0),$D924/$E924,IF(I$10=$F924,$D924-SUM($G924:G924),0))</f>
        <v>0</v>
      </c>
      <c r="J924" s="10">
        <f>IF(AND($F924&gt;J$10,$E924&gt;0),$D924/$E924,IF(J$10=$F924,$D924-SUM($G924:I924),0))</f>
        <v>0</v>
      </c>
      <c r="K924" s="10">
        <f>IF(AND($F924&gt;K$10,$E924&gt;0),$D924/$E924,IF(K$10=$F924,$D924-SUM($G924:J924),0))</f>
        <v>0</v>
      </c>
      <c r="L924" s="10">
        <f>IF(AND($F924&gt;L$10,$E924&gt;0),$D924/$E924,IF(L$10=$F924,$D924-SUM($G924:K924),0))</f>
        <v>0</v>
      </c>
      <c r="M924" s="10">
        <f>IF(AND($F924&gt;M$10,$E924&gt;0),$D924/$E924,IF(M$10=$F924,$D924-SUM($G924:L924),0))</f>
        <v>0</v>
      </c>
      <c r="N924" s="2"/>
      <c r="O924" s="10">
        <f>I924*PRODUCT($O$17:O$17)</f>
        <v>0</v>
      </c>
      <c r="P924" s="10">
        <f>J924*PRODUCT($O$17:P$17)</f>
        <v>0</v>
      </c>
      <c r="Q924" s="10">
        <f>K924*PRODUCT($O$17:Q$17)</f>
        <v>0</v>
      </c>
      <c r="R924" s="10">
        <f>L924*PRODUCT($O$17:R$17)</f>
        <v>0</v>
      </c>
      <c r="S924" s="10">
        <f>M924*PRODUCT($O$17:S$17)</f>
        <v>0</v>
      </c>
      <c r="T924" s="2"/>
      <c r="U924" s="10">
        <f t="shared" si="88"/>
        <v>144789.88616530591</v>
      </c>
      <c r="V924" s="10">
        <f t="shared" si="90"/>
        <v>146092.99514079365</v>
      </c>
      <c r="W924" s="10">
        <f t="shared" si="90"/>
        <v>147407.83209706077</v>
      </c>
      <c r="X924" s="10">
        <f t="shared" si="90"/>
        <v>148734.5025859343</v>
      </c>
      <c r="Y924" s="10">
        <f t="shared" si="90"/>
        <v>150073.11310920768</v>
      </c>
    </row>
    <row r="925" spans="1:25" s="5" customFormat="1" x14ac:dyDescent="0.2">
      <c r="A925" s="2"/>
      <c r="B925" s="29">
        <f>'3) Input geactiveerde inflatie'!B912</f>
        <v>900</v>
      </c>
      <c r="C925" s="29">
        <f>'3) Input geactiveerde inflatie'!D912</f>
        <v>1727869.9822969753</v>
      </c>
      <c r="D925" s="10">
        <f t="shared" si="89"/>
        <v>863934.99114848766</v>
      </c>
      <c r="E925" s="39">
        <f>'3) Input geactiveerde inflatie'!E912</f>
        <v>37.5</v>
      </c>
      <c r="F925" s="51">
        <f>'3) Input geactiveerde inflatie'!F912</f>
        <v>2059</v>
      </c>
      <c r="G925" s="2"/>
      <c r="H925" s="53"/>
      <c r="I925" s="10">
        <f>IF(AND($F925&gt;I$10,$E925&gt;0),$D925/$E925,IF(I$10=$F925,$D925-SUM($G925:G925),0))</f>
        <v>23038.266430626336</v>
      </c>
      <c r="J925" s="10">
        <f>IF(AND($F925&gt;J$10,$E925&gt;0),$D925/$E925,IF(J$10=$F925,$D925-SUM($G925:I925),0))</f>
        <v>23038.266430626336</v>
      </c>
      <c r="K925" s="10">
        <f>IF(AND($F925&gt;K$10,$E925&gt;0),$D925/$E925,IF(K$10=$F925,$D925-SUM($G925:J925),0))</f>
        <v>23038.266430626336</v>
      </c>
      <c r="L925" s="10">
        <f>IF(AND($F925&gt;L$10,$E925&gt;0),$D925/$E925,IF(L$10=$F925,$D925-SUM($G925:K925),0))</f>
        <v>23038.266430626336</v>
      </c>
      <c r="M925" s="10">
        <f>IF(AND($F925&gt;M$10,$E925&gt;0),$D925/$E925,IF(M$10=$F925,$D925-SUM($G925:L925),0))</f>
        <v>23038.266430626336</v>
      </c>
      <c r="N925" s="2"/>
      <c r="O925" s="10">
        <f>I925*PRODUCT($O$17:O$17)</f>
        <v>23245.610828501969</v>
      </c>
      <c r="P925" s="10">
        <f>J925*PRODUCT($O$17:P$17)</f>
        <v>23454.821325958485</v>
      </c>
      <c r="Q925" s="10">
        <f>K925*PRODUCT($O$17:Q$17)</f>
        <v>23665.914717892108</v>
      </c>
      <c r="R925" s="10">
        <f>L925*PRODUCT($O$17:R$17)</f>
        <v>23878.907950353132</v>
      </c>
      <c r="S925" s="10">
        <f>M925*PRODUCT($O$17:S$17)</f>
        <v>24093.818121906312</v>
      </c>
      <c r="T925" s="2"/>
      <c r="U925" s="10">
        <f t="shared" si="88"/>
        <v>848464.79524032201</v>
      </c>
      <c r="V925" s="10">
        <f t="shared" si="90"/>
        <v>832646.1570715264</v>
      </c>
      <c r="W925" s="10">
        <f t="shared" si="90"/>
        <v>816474.05776727793</v>
      </c>
      <c r="X925" s="10">
        <f t="shared" si="90"/>
        <v>799943.41633683024</v>
      </c>
      <c r="Y925" s="10">
        <f t="shared" si="90"/>
        <v>783049.08896195539</v>
      </c>
    </row>
    <row r="926" spans="1:25" s="5" customFormat="1" x14ac:dyDescent="0.2">
      <c r="A926" s="2"/>
      <c r="B926" s="29">
        <f>'3) Input geactiveerde inflatie'!B913</f>
        <v>901</v>
      </c>
      <c r="C926" s="29">
        <f>'3) Input geactiveerde inflatie'!D913</f>
        <v>843565.9507116992</v>
      </c>
      <c r="D926" s="10">
        <f t="shared" si="89"/>
        <v>421782.9753558496</v>
      </c>
      <c r="E926" s="39">
        <f>'3) Input geactiveerde inflatie'!E913</f>
        <v>27.5</v>
      </c>
      <c r="F926" s="51">
        <f>'3) Input geactiveerde inflatie'!F913</f>
        <v>2049</v>
      </c>
      <c r="G926" s="2"/>
      <c r="H926" s="53"/>
      <c r="I926" s="10">
        <f>IF(AND($F926&gt;I$10,$E926&gt;0),$D926/$E926,IF(I$10=$F926,$D926-SUM($G926:G926),0))</f>
        <v>15337.562740212712</v>
      </c>
      <c r="J926" s="10">
        <f>IF(AND($F926&gt;J$10,$E926&gt;0),$D926/$E926,IF(J$10=$F926,$D926-SUM($G926:I926),0))</f>
        <v>15337.562740212712</v>
      </c>
      <c r="K926" s="10">
        <f>IF(AND($F926&gt;K$10,$E926&gt;0),$D926/$E926,IF(K$10=$F926,$D926-SUM($G926:J926),0))</f>
        <v>15337.562740212712</v>
      </c>
      <c r="L926" s="10">
        <f>IF(AND($F926&gt;L$10,$E926&gt;0),$D926/$E926,IF(L$10=$F926,$D926-SUM($G926:K926),0))</f>
        <v>15337.562740212712</v>
      </c>
      <c r="M926" s="10">
        <f>IF(AND($F926&gt;M$10,$E926&gt;0),$D926/$E926,IF(M$10=$F926,$D926-SUM($G926:L926),0))</f>
        <v>15337.562740212712</v>
      </c>
      <c r="N926" s="2"/>
      <c r="O926" s="10">
        <f>I926*PRODUCT($O$17:O$17)</f>
        <v>15475.600804874624</v>
      </c>
      <c r="P926" s="10">
        <f>J926*PRODUCT($O$17:P$17)</f>
        <v>15614.881212118495</v>
      </c>
      <c r="Q926" s="10">
        <f>K926*PRODUCT($O$17:Q$17)</f>
        <v>15755.415143027558</v>
      </c>
      <c r="R926" s="10">
        <f>L926*PRODUCT($O$17:R$17)</f>
        <v>15897.213879314804</v>
      </c>
      <c r="S926" s="10">
        <f>M926*PRODUCT($O$17:S$17)</f>
        <v>16040.288804228636</v>
      </c>
      <c r="T926" s="2"/>
      <c r="U926" s="10">
        <f t="shared" si="88"/>
        <v>410103.42132917757</v>
      </c>
      <c r="V926" s="10">
        <f t="shared" si="90"/>
        <v>398179.47090902162</v>
      </c>
      <c r="W926" s="10">
        <f t="shared" si="90"/>
        <v>386007.67100417521</v>
      </c>
      <c r="X926" s="10">
        <f t="shared" si="90"/>
        <v>373584.52616389794</v>
      </c>
      <c r="Y926" s="10">
        <f t="shared" si="90"/>
        <v>360906.49809514434</v>
      </c>
    </row>
    <row r="927" spans="1:25" s="5" customFormat="1" x14ac:dyDescent="0.2">
      <c r="A927" s="2"/>
      <c r="B927" s="29">
        <f>'3) Input geactiveerde inflatie'!B914</f>
        <v>902</v>
      </c>
      <c r="C927" s="29">
        <f>'3) Input geactiveerde inflatie'!D914</f>
        <v>66924.349831910047</v>
      </c>
      <c r="D927" s="10">
        <f t="shared" si="89"/>
        <v>33462.174915955024</v>
      </c>
      <c r="E927" s="39">
        <f>'3) Input geactiveerde inflatie'!E914</f>
        <v>17.5</v>
      </c>
      <c r="F927" s="51">
        <f>'3) Input geactiveerde inflatie'!F914</f>
        <v>2039</v>
      </c>
      <c r="G927" s="2"/>
      <c r="H927" s="53"/>
      <c r="I927" s="10">
        <f>IF(AND($F927&gt;I$10,$E927&gt;0),$D927/$E927,IF(I$10=$F927,$D927-SUM($G927:G927),0))</f>
        <v>1912.1242809117157</v>
      </c>
      <c r="J927" s="10">
        <f>IF(AND($F927&gt;J$10,$E927&gt;0),$D927/$E927,IF(J$10=$F927,$D927-SUM($G927:I927),0))</f>
        <v>1912.1242809117157</v>
      </c>
      <c r="K927" s="10">
        <f>IF(AND($F927&gt;K$10,$E927&gt;0),$D927/$E927,IF(K$10=$F927,$D927-SUM($G927:J927),0))</f>
        <v>1912.1242809117157</v>
      </c>
      <c r="L927" s="10">
        <f>IF(AND($F927&gt;L$10,$E927&gt;0),$D927/$E927,IF(L$10=$F927,$D927-SUM($G927:K927),0))</f>
        <v>1912.1242809117157</v>
      </c>
      <c r="M927" s="10">
        <f>IF(AND($F927&gt;M$10,$E927&gt;0),$D927/$E927,IF(M$10=$F927,$D927-SUM($G927:L927),0))</f>
        <v>1912.1242809117157</v>
      </c>
      <c r="N927" s="2"/>
      <c r="O927" s="10">
        <f>I927*PRODUCT($O$17:O$17)</f>
        <v>1929.3333994399209</v>
      </c>
      <c r="P927" s="10">
        <f>J927*PRODUCT($O$17:P$17)</f>
        <v>1946.69740003488</v>
      </c>
      <c r="Q927" s="10">
        <f>K927*PRODUCT($O$17:Q$17)</f>
        <v>1964.2176766351936</v>
      </c>
      <c r="R927" s="10">
        <f>L927*PRODUCT($O$17:R$17)</f>
        <v>1981.8956357249101</v>
      </c>
      <c r="S927" s="10">
        <f>M927*PRODUCT($O$17:S$17)</f>
        <v>1999.7326964464341</v>
      </c>
      <c r="T927" s="2"/>
      <c r="U927" s="10">
        <f t="shared" si="88"/>
        <v>31834.001090758691</v>
      </c>
      <c r="V927" s="10">
        <f t="shared" si="90"/>
        <v>30173.809700540638</v>
      </c>
      <c r="W927" s="10">
        <f t="shared" si="90"/>
        <v>28481.156311210307</v>
      </c>
      <c r="X927" s="10">
        <f t="shared" si="90"/>
        <v>26755.591082286286</v>
      </c>
      <c r="Y927" s="10">
        <f t="shared" si="90"/>
        <v>24996.658705580427</v>
      </c>
    </row>
    <row r="928" spans="1:25" s="5" customFormat="1" x14ac:dyDescent="0.2">
      <c r="A928" s="2"/>
      <c r="B928" s="29">
        <f>'3) Input geactiveerde inflatie'!B915</f>
        <v>903</v>
      </c>
      <c r="C928" s="29">
        <f>'3) Input geactiveerde inflatie'!D915</f>
        <v>-7.3629024920785806E-11</v>
      </c>
      <c r="D928" s="10">
        <f t="shared" si="89"/>
        <v>-3.6814512460392903E-11</v>
      </c>
      <c r="E928" s="39">
        <f>'3) Input geactiveerde inflatie'!E915</f>
        <v>0</v>
      </c>
      <c r="F928" s="51">
        <f>'3) Input geactiveerde inflatie'!F915</f>
        <v>2014</v>
      </c>
      <c r="G928" s="2"/>
      <c r="H928" s="53"/>
      <c r="I928" s="10">
        <f>IF(AND($F928&gt;I$10,$E928&gt;0),$D928/$E928,IF(I$10=$F928,$D928-SUM($G928:G928),0))</f>
        <v>0</v>
      </c>
      <c r="J928" s="10">
        <f>IF(AND($F928&gt;J$10,$E928&gt;0),$D928/$E928,IF(J$10=$F928,$D928-SUM($G928:I928),0))</f>
        <v>0</v>
      </c>
      <c r="K928" s="10">
        <f>IF(AND($F928&gt;K$10,$E928&gt;0),$D928/$E928,IF(K$10=$F928,$D928-SUM($G928:J928),0))</f>
        <v>0</v>
      </c>
      <c r="L928" s="10">
        <f>IF(AND($F928&gt;L$10,$E928&gt;0),$D928/$E928,IF(L$10=$F928,$D928-SUM($G928:K928),0))</f>
        <v>0</v>
      </c>
      <c r="M928" s="10">
        <f>IF(AND($F928&gt;M$10,$E928&gt;0),$D928/$E928,IF(M$10=$F928,$D928-SUM($G928:L928),0))</f>
        <v>0</v>
      </c>
      <c r="N928" s="2"/>
      <c r="O928" s="10">
        <f>I928*PRODUCT($O$17:O$17)</f>
        <v>0</v>
      </c>
      <c r="P928" s="10">
        <f>J928*PRODUCT($O$17:P$17)</f>
        <v>0</v>
      </c>
      <c r="Q928" s="10">
        <f>K928*PRODUCT($O$17:Q$17)</f>
        <v>0</v>
      </c>
      <c r="R928" s="10">
        <f>L928*PRODUCT($O$17:R$17)</f>
        <v>0</v>
      </c>
      <c r="S928" s="10">
        <f>M928*PRODUCT($O$17:S$17)</f>
        <v>0</v>
      </c>
      <c r="T928" s="2"/>
      <c r="U928" s="10">
        <f t="shared" si="88"/>
        <v>-3.7145843072536437E-11</v>
      </c>
      <c r="V928" s="10">
        <f t="shared" si="90"/>
        <v>-3.7480155660189263E-11</v>
      </c>
      <c r="W928" s="10">
        <f t="shared" si="90"/>
        <v>-3.7817477061130963E-11</v>
      </c>
      <c r="X928" s="10">
        <f t="shared" si="90"/>
        <v>-3.8157834354681137E-11</v>
      </c>
      <c r="Y928" s="10">
        <f t="shared" si="90"/>
        <v>-3.8501254863873262E-11</v>
      </c>
    </row>
    <row r="929" spans="1:25" s="5" customFormat="1" x14ac:dyDescent="0.2">
      <c r="A929" s="2"/>
      <c r="B929" s="29">
        <f>'3) Input geactiveerde inflatie'!B916</f>
        <v>904</v>
      </c>
      <c r="C929" s="29">
        <f>'3) Input geactiveerde inflatie'!D916</f>
        <v>972602.8924916815</v>
      </c>
      <c r="D929" s="10">
        <f t="shared" si="89"/>
        <v>486301.44624584075</v>
      </c>
      <c r="E929" s="39">
        <f>'3) Input geactiveerde inflatie'!E916</f>
        <v>38.5</v>
      </c>
      <c r="F929" s="51">
        <f>'3) Input geactiveerde inflatie'!F916</f>
        <v>2060</v>
      </c>
      <c r="G929" s="2"/>
      <c r="H929" s="53"/>
      <c r="I929" s="10">
        <f>IF(AND($F929&gt;I$10,$E929&gt;0),$D929/$E929,IF(I$10=$F929,$D929-SUM($G929:G929),0))</f>
        <v>12631.206395995863</v>
      </c>
      <c r="J929" s="10">
        <f>IF(AND($F929&gt;J$10,$E929&gt;0),$D929/$E929,IF(J$10=$F929,$D929-SUM($G929:I929),0))</f>
        <v>12631.206395995863</v>
      </c>
      <c r="K929" s="10">
        <f>IF(AND($F929&gt;K$10,$E929&gt;0),$D929/$E929,IF(K$10=$F929,$D929-SUM($G929:J929),0))</f>
        <v>12631.206395995863</v>
      </c>
      <c r="L929" s="10">
        <f>IF(AND($F929&gt;L$10,$E929&gt;0),$D929/$E929,IF(L$10=$F929,$D929-SUM($G929:K929),0))</f>
        <v>12631.206395995863</v>
      </c>
      <c r="M929" s="10">
        <f>IF(AND($F929&gt;M$10,$E929&gt;0),$D929/$E929,IF(M$10=$F929,$D929-SUM($G929:L929),0))</f>
        <v>12631.206395995863</v>
      </c>
      <c r="N929" s="2"/>
      <c r="O929" s="10">
        <f>I929*PRODUCT($O$17:O$17)</f>
        <v>12744.887253559824</v>
      </c>
      <c r="P929" s="10">
        <f>J929*PRODUCT($O$17:P$17)</f>
        <v>12859.591238841862</v>
      </c>
      <c r="Q929" s="10">
        <f>K929*PRODUCT($O$17:Q$17)</f>
        <v>12975.327559991436</v>
      </c>
      <c r="R929" s="10">
        <f>L929*PRODUCT($O$17:R$17)</f>
        <v>13092.105508031356</v>
      </c>
      <c r="S929" s="10">
        <f>M929*PRODUCT($O$17:S$17)</f>
        <v>13209.934457603638</v>
      </c>
      <c r="T929" s="2"/>
      <c r="U929" s="10">
        <f t="shared" si="88"/>
        <v>477933.27200849343</v>
      </c>
      <c r="V929" s="10">
        <f t="shared" si="90"/>
        <v>469375.08021772793</v>
      </c>
      <c r="W929" s="10">
        <f t="shared" si="90"/>
        <v>460624.12837969599</v>
      </c>
      <c r="X929" s="10">
        <f t="shared" si="90"/>
        <v>451677.64002708183</v>
      </c>
      <c r="Y929" s="10">
        <f t="shared" si="90"/>
        <v>442532.80432972184</v>
      </c>
    </row>
    <row r="930" spans="1:25" s="5" customFormat="1" x14ac:dyDescent="0.2">
      <c r="A930" s="2"/>
      <c r="B930" s="29">
        <f>'3) Input geactiveerde inflatie'!B917</f>
        <v>905</v>
      </c>
      <c r="C930" s="29">
        <f>'3) Input geactiveerde inflatie'!D917</f>
        <v>1263484.3401144426</v>
      </c>
      <c r="D930" s="10">
        <f t="shared" si="89"/>
        <v>631742.17005722132</v>
      </c>
      <c r="E930" s="39">
        <f>'3) Input geactiveerde inflatie'!E917</f>
        <v>28.5</v>
      </c>
      <c r="F930" s="51">
        <f>'3) Input geactiveerde inflatie'!F917</f>
        <v>2050</v>
      </c>
      <c r="G930" s="2"/>
      <c r="H930" s="53"/>
      <c r="I930" s="10">
        <f>IF(AND($F930&gt;I$10,$E930&gt;0),$D930/$E930,IF(I$10=$F930,$D930-SUM($G930:G930),0))</f>
        <v>22166.391931832328</v>
      </c>
      <c r="J930" s="10">
        <f>IF(AND($F930&gt;J$10,$E930&gt;0),$D930/$E930,IF(J$10=$F930,$D930-SUM($G930:I930),0))</f>
        <v>22166.391931832328</v>
      </c>
      <c r="K930" s="10">
        <f>IF(AND($F930&gt;K$10,$E930&gt;0),$D930/$E930,IF(K$10=$F930,$D930-SUM($G930:J930),0))</f>
        <v>22166.391931832328</v>
      </c>
      <c r="L930" s="10">
        <f>IF(AND($F930&gt;L$10,$E930&gt;0),$D930/$E930,IF(L$10=$F930,$D930-SUM($G930:K930),0))</f>
        <v>22166.391931832328</v>
      </c>
      <c r="M930" s="10">
        <f>IF(AND($F930&gt;M$10,$E930&gt;0),$D930/$E930,IF(M$10=$F930,$D930-SUM($G930:L930),0))</f>
        <v>22166.391931832328</v>
      </c>
      <c r="N930" s="2"/>
      <c r="O930" s="10">
        <f>I930*PRODUCT($O$17:O$17)</f>
        <v>22365.889459218815</v>
      </c>
      <c r="P930" s="10">
        <f>J930*PRODUCT($O$17:P$17)</f>
        <v>22567.182464351783</v>
      </c>
      <c r="Q930" s="10">
        <f>K930*PRODUCT($O$17:Q$17)</f>
        <v>22770.287106530945</v>
      </c>
      <c r="R930" s="10">
        <f>L930*PRODUCT($O$17:R$17)</f>
        <v>22975.219690489721</v>
      </c>
      <c r="S930" s="10">
        <f>M930*PRODUCT($O$17:S$17)</f>
        <v>23181.996667704127</v>
      </c>
      <c r="T930" s="2"/>
      <c r="U930" s="10">
        <f t="shared" si="88"/>
        <v>615061.96012851736</v>
      </c>
      <c r="V930" s="10">
        <f t="shared" si="90"/>
        <v>598030.33530532219</v>
      </c>
      <c r="W930" s="10">
        <f t="shared" si="90"/>
        <v>580642.32121653901</v>
      </c>
      <c r="X930" s="10">
        <f t="shared" si="90"/>
        <v>562892.88241699815</v>
      </c>
      <c r="Y930" s="10">
        <f t="shared" si="90"/>
        <v>544776.92169104703</v>
      </c>
    </row>
    <row r="931" spans="1:25" s="5" customFormat="1" x14ac:dyDescent="0.2">
      <c r="A931" s="2"/>
      <c r="B931" s="29">
        <f>'3) Input geactiveerde inflatie'!B918</f>
        <v>906</v>
      </c>
      <c r="C931" s="29">
        <f>'3) Input geactiveerde inflatie'!D918</f>
        <v>103074.79141652916</v>
      </c>
      <c r="D931" s="10">
        <f t="shared" si="89"/>
        <v>51537.395708264579</v>
      </c>
      <c r="E931" s="39">
        <f>'3) Input geactiveerde inflatie'!E918</f>
        <v>18.5</v>
      </c>
      <c r="F931" s="51">
        <f>'3) Input geactiveerde inflatie'!F918</f>
        <v>2040</v>
      </c>
      <c r="G931" s="2"/>
      <c r="H931" s="53"/>
      <c r="I931" s="10">
        <f>IF(AND($F931&gt;I$10,$E931&gt;0),$D931/$E931,IF(I$10=$F931,$D931-SUM($G931:G931),0))</f>
        <v>2785.805173419707</v>
      </c>
      <c r="J931" s="10">
        <f>IF(AND($F931&gt;J$10,$E931&gt;0),$D931/$E931,IF(J$10=$F931,$D931-SUM($G931:I931),0))</f>
        <v>2785.805173419707</v>
      </c>
      <c r="K931" s="10">
        <f>IF(AND($F931&gt;K$10,$E931&gt;0),$D931/$E931,IF(K$10=$F931,$D931-SUM($G931:J931),0))</f>
        <v>2785.805173419707</v>
      </c>
      <c r="L931" s="10">
        <f>IF(AND($F931&gt;L$10,$E931&gt;0),$D931/$E931,IF(L$10=$F931,$D931-SUM($G931:K931),0))</f>
        <v>2785.805173419707</v>
      </c>
      <c r="M931" s="10">
        <f>IF(AND($F931&gt;M$10,$E931&gt;0),$D931/$E931,IF(M$10=$F931,$D931-SUM($G931:L931),0))</f>
        <v>2785.805173419707</v>
      </c>
      <c r="N931" s="2"/>
      <c r="O931" s="10">
        <f>I931*PRODUCT($O$17:O$17)</f>
        <v>2810.8774199804839</v>
      </c>
      <c r="P931" s="10">
        <f>J931*PRODUCT($O$17:P$17)</f>
        <v>2836.1753167603083</v>
      </c>
      <c r="Q931" s="10">
        <f>K931*PRODUCT($O$17:Q$17)</f>
        <v>2861.7008946111505</v>
      </c>
      <c r="R931" s="10">
        <f>L931*PRODUCT($O$17:R$17)</f>
        <v>2887.4562026626504</v>
      </c>
      <c r="S931" s="10">
        <f>M931*PRODUCT($O$17:S$17)</f>
        <v>2913.4433084866141</v>
      </c>
      <c r="T931" s="2"/>
      <c r="U931" s="10">
        <f t="shared" si="88"/>
        <v>49190.35484965847</v>
      </c>
      <c r="V931" s="10">
        <f t="shared" si="90"/>
        <v>46796.892726545084</v>
      </c>
      <c r="W931" s="10">
        <f t="shared" si="90"/>
        <v>44356.363866472835</v>
      </c>
      <c r="X931" s="10">
        <f t="shared" si="90"/>
        <v>41868.114938608436</v>
      </c>
      <c r="Y931" s="10">
        <f t="shared" si="90"/>
        <v>39331.484664569289</v>
      </c>
    </row>
    <row r="932" spans="1:25" s="5" customFormat="1" x14ac:dyDescent="0.2">
      <c r="A932" s="2"/>
      <c r="B932" s="29">
        <f>'3) Input geactiveerde inflatie'!B919</f>
        <v>907</v>
      </c>
      <c r="C932" s="29">
        <f>'3) Input geactiveerde inflatie'!D919</f>
        <v>-3.9379908318207956E-12</v>
      </c>
      <c r="D932" s="10">
        <f t="shared" si="89"/>
        <v>-1.9689954159103978E-12</v>
      </c>
      <c r="E932" s="39">
        <f>'3) Input geactiveerde inflatie'!E919</f>
        <v>0</v>
      </c>
      <c r="F932" s="51">
        <f>'3) Input geactiveerde inflatie'!F919</f>
        <v>2015</v>
      </c>
      <c r="G932" s="2"/>
      <c r="H932" s="53"/>
      <c r="I932" s="10">
        <f>IF(AND($F932&gt;I$10,$E932&gt;0),$D932/$E932,IF(I$10=$F932,$D932-SUM($G932:G932),0))</f>
        <v>0</v>
      </c>
      <c r="J932" s="10">
        <f>IF(AND($F932&gt;J$10,$E932&gt;0),$D932/$E932,IF(J$10=$F932,$D932-SUM($G932:I932),0))</f>
        <v>0</v>
      </c>
      <c r="K932" s="10">
        <f>IF(AND($F932&gt;K$10,$E932&gt;0),$D932/$E932,IF(K$10=$F932,$D932-SUM($G932:J932),0))</f>
        <v>0</v>
      </c>
      <c r="L932" s="10">
        <f>IF(AND($F932&gt;L$10,$E932&gt;0),$D932/$E932,IF(L$10=$F932,$D932-SUM($G932:K932),0))</f>
        <v>0</v>
      </c>
      <c r="M932" s="10">
        <f>IF(AND($F932&gt;M$10,$E932&gt;0),$D932/$E932,IF(M$10=$F932,$D932-SUM($G932:L932),0))</f>
        <v>0</v>
      </c>
      <c r="N932" s="2"/>
      <c r="O932" s="10">
        <f>I932*PRODUCT($O$17:O$17)</f>
        <v>0</v>
      </c>
      <c r="P932" s="10">
        <f>J932*PRODUCT($O$17:P$17)</f>
        <v>0</v>
      </c>
      <c r="Q932" s="10">
        <f>K932*PRODUCT($O$17:Q$17)</f>
        <v>0</v>
      </c>
      <c r="R932" s="10">
        <f>L932*PRODUCT($O$17:R$17)</f>
        <v>0</v>
      </c>
      <c r="S932" s="10">
        <f>M932*PRODUCT($O$17:S$17)</f>
        <v>0</v>
      </c>
      <c r="T932" s="2"/>
      <c r="U932" s="10">
        <f t="shared" si="88"/>
        <v>-1.9867163746535912E-12</v>
      </c>
      <c r="V932" s="10">
        <f t="shared" si="90"/>
        <v>-2.0045968220254734E-12</v>
      </c>
      <c r="W932" s="10">
        <f t="shared" si="90"/>
        <v>-2.0226381934237026E-12</v>
      </c>
      <c r="X932" s="10">
        <f t="shared" si="90"/>
        <v>-2.0408419371645156E-12</v>
      </c>
      <c r="Y932" s="10">
        <f t="shared" si="90"/>
        <v>-2.059209514598996E-12</v>
      </c>
    </row>
    <row r="933" spans="1:25" s="5" customFormat="1" x14ac:dyDescent="0.2">
      <c r="A933" s="2"/>
      <c r="B933" s="29">
        <f>'3) Input geactiveerde inflatie'!B920</f>
        <v>908</v>
      </c>
      <c r="C933" s="29">
        <f>'3) Input geactiveerde inflatie'!D920</f>
        <v>1136175.1172843203</v>
      </c>
      <c r="D933" s="10">
        <f t="shared" si="89"/>
        <v>568087.55864216015</v>
      </c>
      <c r="E933" s="39">
        <f>'3) Input geactiveerde inflatie'!E920</f>
        <v>39.5</v>
      </c>
      <c r="F933" s="51">
        <f>'3) Input geactiveerde inflatie'!F920</f>
        <v>2061</v>
      </c>
      <c r="G933" s="2"/>
      <c r="H933" s="53"/>
      <c r="I933" s="10">
        <f>IF(AND($F933&gt;I$10,$E933&gt;0),$D933/$E933,IF(I$10=$F933,$D933-SUM($G933:G933),0))</f>
        <v>14381.963509928106</v>
      </c>
      <c r="J933" s="10">
        <f>IF(AND($F933&gt;J$10,$E933&gt;0),$D933/$E933,IF(J$10=$F933,$D933-SUM($G933:I933),0))</f>
        <v>14381.963509928106</v>
      </c>
      <c r="K933" s="10">
        <f>IF(AND($F933&gt;K$10,$E933&gt;0),$D933/$E933,IF(K$10=$F933,$D933-SUM($G933:J933),0))</f>
        <v>14381.963509928106</v>
      </c>
      <c r="L933" s="10">
        <f>IF(AND($F933&gt;L$10,$E933&gt;0),$D933/$E933,IF(L$10=$F933,$D933-SUM($G933:K933),0))</f>
        <v>14381.963509928106</v>
      </c>
      <c r="M933" s="10">
        <f>IF(AND($F933&gt;M$10,$E933&gt;0),$D933/$E933,IF(M$10=$F933,$D933-SUM($G933:L933),0))</f>
        <v>14381.963509928106</v>
      </c>
      <c r="N933" s="2"/>
      <c r="O933" s="10">
        <f>I933*PRODUCT($O$17:O$17)</f>
        <v>14511.401181517458</v>
      </c>
      <c r="P933" s="10">
        <f>J933*PRODUCT($O$17:P$17)</f>
        <v>14642.003792151112</v>
      </c>
      <c r="Q933" s="10">
        <f>K933*PRODUCT($O$17:Q$17)</f>
        <v>14773.78182628047</v>
      </c>
      <c r="R933" s="10">
        <f>L933*PRODUCT($O$17:R$17)</f>
        <v>14906.745862716993</v>
      </c>
      <c r="S933" s="10">
        <f>M933*PRODUCT($O$17:S$17)</f>
        <v>15040.906575481444</v>
      </c>
      <c r="T933" s="2"/>
      <c r="U933" s="10">
        <f t="shared" si="88"/>
        <v>558688.94548842218</v>
      </c>
      <c r="V933" s="10">
        <f t="shared" si="90"/>
        <v>549075.14220566687</v>
      </c>
      <c r="W933" s="10">
        <f t="shared" si="90"/>
        <v>539243.03665923735</v>
      </c>
      <c r="X933" s="10">
        <f t="shared" si="90"/>
        <v>529189.47812645335</v>
      </c>
      <c r="Y933" s="10">
        <f t="shared" si="90"/>
        <v>518911.27685410989</v>
      </c>
    </row>
    <row r="934" spans="1:25" s="5" customFormat="1" x14ac:dyDescent="0.2">
      <c r="A934" s="2"/>
      <c r="B934" s="29">
        <f>'3) Input geactiveerde inflatie'!B921</f>
        <v>909</v>
      </c>
      <c r="C934" s="29">
        <f>'3) Input geactiveerde inflatie'!D921</f>
        <v>400045.53209018009</v>
      </c>
      <c r="D934" s="10">
        <f t="shared" si="89"/>
        <v>200022.76604509004</v>
      </c>
      <c r="E934" s="39">
        <f>'3) Input geactiveerde inflatie'!E921</f>
        <v>29.5</v>
      </c>
      <c r="F934" s="51">
        <f>'3) Input geactiveerde inflatie'!F921</f>
        <v>2051</v>
      </c>
      <c r="G934" s="2"/>
      <c r="H934" s="53"/>
      <c r="I934" s="10">
        <f>IF(AND($F934&gt;I$10,$E934&gt;0),$D934/$E934,IF(I$10=$F934,$D934-SUM($G934:G934),0))</f>
        <v>6780.4327472911882</v>
      </c>
      <c r="J934" s="10">
        <f>IF(AND($F934&gt;J$10,$E934&gt;0),$D934/$E934,IF(J$10=$F934,$D934-SUM($G934:I934),0))</f>
        <v>6780.4327472911882</v>
      </c>
      <c r="K934" s="10">
        <f>IF(AND($F934&gt;K$10,$E934&gt;0),$D934/$E934,IF(K$10=$F934,$D934-SUM($G934:J934),0))</f>
        <v>6780.4327472911882</v>
      </c>
      <c r="L934" s="10">
        <f>IF(AND($F934&gt;L$10,$E934&gt;0),$D934/$E934,IF(L$10=$F934,$D934-SUM($G934:K934),0))</f>
        <v>6780.4327472911882</v>
      </c>
      <c r="M934" s="10">
        <f>IF(AND($F934&gt;M$10,$E934&gt;0),$D934/$E934,IF(M$10=$F934,$D934-SUM($G934:L934),0))</f>
        <v>6780.4327472911882</v>
      </c>
      <c r="N934" s="2"/>
      <c r="O934" s="10">
        <f>I934*PRODUCT($O$17:O$17)</f>
        <v>6841.4566420168085</v>
      </c>
      <c r="P934" s="10">
        <f>J934*PRODUCT($O$17:P$17)</f>
        <v>6903.0297517949584</v>
      </c>
      <c r="Q934" s="10">
        <f>K934*PRODUCT($O$17:Q$17)</f>
        <v>6965.1570195611121</v>
      </c>
      <c r="R934" s="10">
        <f>L934*PRODUCT($O$17:R$17)</f>
        <v>7027.8434327371615</v>
      </c>
      <c r="S934" s="10">
        <f>M934*PRODUCT($O$17:S$17)</f>
        <v>7091.0940236317947</v>
      </c>
      <c r="T934" s="2"/>
      <c r="U934" s="10">
        <f t="shared" si="88"/>
        <v>194981.51429747904</v>
      </c>
      <c r="V934" s="10">
        <f t="shared" si="90"/>
        <v>189833.31817436137</v>
      </c>
      <c r="W934" s="10">
        <f t="shared" si="90"/>
        <v>184576.66101836952</v>
      </c>
      <c r="X934" s="10">
        <f t="shared" si="90"/>
        <v>179210.00753479765</v>
      </c>
      <c r="Y934" s="10">
        <f t="shared" si="90"/>
        <v>173731.80357897902</v>
      </c>
    </row>
    <row r="935" spans="1:25" s="5" customFormat="1" x14ac:dyDescent="0.2">
      <c r="A935" s="2"/>
      <c r="B935" s="29">
        <f>'3) Input geactiveerde inflatie'!B922</f>
        <v>910</v>
      </c>
      <c r="C935" s="29">
        <f>'3) Input geactiveerde inflatie'!D922</f>
        <v>6190.5195067999375</v>
      </c>
      <c r="D935" s="10">
        <f t="shared" si="89"/>
        <v>3095.2597533999688</v>
      </c>
      <c r="E935" s="39">
        <f>'3) Input geactiveerde inflatie'!E922</f>
        <v>19.5</v>
      </c>
      <c r="F935" s="51">
        <f>'3) Input geactiveerde inflatie'!F922</f>
        <v>2041</v>
      </c>
      <c r="G935" s="2"/>
      <c r="H935" s="53"/>
      <c r="I935" s="10">
        <f>IF(AND($F935&gt;I$10,$E935&gt;0),$D935/$E935,IF(I$10=$F935,$D935-SUM($G935:G935),0))</f>
        <v>158.7312694051266</v>
      </c>
      <c r="J935" s="10">
        <f>IF(AND($F935&gt;J$10,$E935&gt;0),$D935/$E935,IF(J$10=$F935,$D935-SUM($G935:I935),0))</f>
        <v>158.7312694051266</v>
      </c>
      <c r="K935" s="10">
        <f>IF(AND($F935&gt;K$10,$E935&gt;0),$D935/$E935,IF(K$10=$F935,$D935-SUM($G935:J935),0))</f>
        <v>158.7312694051266</v>
      </c>
      <c r="L935" s="10">
        <f>IF(AND($F935&gt;L$10,$E935&gt;0),$D935/$E935,IF(L$10=$F935,$D935-SUM($G935:K935),0))</f>
        <v>158.7312694051266</v>
      </c>
      <c r="M935" s="10">
        <f>IF(AND($F935&gt;M$10,$E935&gt;0),$D935/$E935,IF(M$10=$F935,$D935-SUM($G935:L935),0))</f>
        <v>158.7312694051266</v>
      </c>
      <c r="N935" s="2"/>
      <c r="O935" s="10">
        <f>I935*PRODUCT($O$17:O$17)</f>
        <v>160.15985082977272</v>
      </c>
      <c r="P935" s="10">
        <f>J935*PRODUCT($O$17:P$17)</f>
        <v>161.60128948724065</v>
      </c>
      <c r="Q935" s="10">
        <f>K935*PRODUCT($O$17:Q$17)</f>
        <v>163.05570109262578</v>
      </c>
      <c r="R935" s="10">
        <f>L935*PRODUCT($O$17:R$17)</f>
        <v>164.52320240245939</v>
      </c>
      <c r="S935" s="10">
        <f>M935*PRODUCT($O$17:S$17)</f>
        <v>166.00391122408152</v>
      </c>
      <c r="T935" s="2"/>
      <c r="U935" s="10">
        <f t="shared" si="88"/>
        <v>2962.9572403507955</v>
      </c>
      <c r="V935" s="10">
        <f t="shared" si="90"/>
        <v>2828.022566026712</v>
      </c>
      <c r="W935" s="10">
        <f t="shared" si="90"/>
        <v>2690.4190680283264</v>
      </c>
      <c r="X935" s="10">
        <f t="shared" si="90"/>
        <v>2550.1096372381216</v>
      </c>
      <c r="Y935" s="10">
        <f t="shared" si="90"/>
        <v>2407.0567127491831</v>
      </c>
    </row>
    <row r="936" spans="1:25" s="5" customFormat="1" x14ac:dyDescent="0.2">
      <c r="A936" s="2"/>
      <c r="B936" s="29">
        <f>'3) Input geactiveerde inflatie'!B923</f>
        <v>911</v>
      </c>
      <c r="C936" s="29">
        <f>'3) Input geactiveerde inflatie'!D923</f>
        <v>-3.7934687595550985E-10</v>
      </c>
      <c r="D936" s="10">
        <f t="shared" si="89"/>
        <v>-1.8967343797775493E-10</v>
      </c>
      <c r="E936" s="39">
        <f>'3) Input geactiveerde inflatie'!E923</f>
        <v>0</v>
      </c>
      <c r="F936" s="51">
        <f>'3) Input geactiveerde inflatie'!F923</f>
        <v>2016</v>
      </c>
      <c r="G936" s="2"/>
      <c r="H936" s="53"/>
      <c r="I936" s="10">
        <f>IF(AND($F936&gt;I$10,$E936&gt;0),$D936/$E936,IF(I$10=$F936,$D936-SUM($G936:G936),0))</f>
        <v>0</v>
      </c>
      <c r="J936" s="10">
        <f>IF(AND($F936&gt;J$10,$E936&gt;0),$D936/$E936,IF(J$10=$F936,$D936-SUM($G936:I936),0))</f>
        <v>0</v>
      </c>
      <c r="K936" s="10">
        <f>IF(AND($F936&gt;K$10,$E936&gt;0),$D936/$E936,IF(K$10=$F936,$D936-SUM($G936:J936),0))</f>
        <v>0</v>
      </c>
      <c r="L936" s="10">
        <f>IF(AND($F936&gt;L$10,$E936&gt;0),$D936/$E936,IF(L$10=$F936,$D936-SUM($G936:K936),0))</f>
        <v>0</v>
      </c>
      <c r="M936" s="10">
        <f>IF(AND($F936&gt;M$10,$E936&gt;0),$D936/$E936,IF(M$10=$F936,$D936-SUM($G936:L936),0))</f>
        <v>0</v>
      </c>
      <c r="N936" s="2"/>
      <c r="O936" s="10">
        <f>I936*PRODUCT($O$17:O$17)</f>
        <v>0</v>
      </c>
      <c r="P936" s="10">
        <f>J936*PRODUCT($O$17:P$17)</f>
        <v>0</v>
      </c>
      <c r="Q936" s="10">
        <f>K936*PRODUCT($O$17:Q$17)</f>
        <v>0</v>
      </c>
      <c r="R936" s="10">
        <f>L936*PRODUCT($O$17:R$17)</f>
        <v>0</v>
      </c>
      <c r="S936" s="10">
        <f>M936*PRODUCT($O$17:S$17)</f>
        <v>0</v>
      </c>
      <c r="T936" s="2"/>
      <c r="U936" s="10">
        <f t="shared" si="88"/>
        <v>-1.9138049891955469E-10</v>
      </c>
      <c r="V936" s="10">
        <f t="shared" si="90"/>
        <v>-1.9310292340983067E-10</v>
      </c>
      <c r="W936" s="10">
        <f t="shared" si="90"/>
        <v>-1.9484084972051913E-10</v>
      </c>
      <c r="X936" s="10">
        <f t="shared" si="90"/>
        <v>-1.9659441736800379E-10</v>
      </c>
      <c r="Y936" s="10">
        <f t="shared" si="90"/>
        <v>-1.983637671243158E-10</v>
      </c>
    </row>
    <row r="937" spans="1:25" s="5" customFormat="1" x14ac:dyDescent="0.2">
      <c r="A937" s="2"/>
      <c r="B937" s="29">
        <f>'3) Input geactiveerde inflatie'!B924</f>
        <v>912</v>
      </c>
      <c r="C937" s="29">
        <f>'3) Input geactiveerde inflatie'!D924</f>
        <v>592772.93477300042</v>
      </c>
      <c r="D937" s="10">
        <f t="shared" si="89"/>
        <v>296386.46738650021</v>
      </c>
      <c r="E937" s="39">
        <f>'3) Input geactiveerde inflatie'!E924</f>
        <v>40.5</v>
      </c>
      <c r="F937" s="51">
        <f>'3) Input geactiveerde inflatie'!F924</f>
        <v>2062</v>
      </c>
      <c r="G937" s="2"/>
      <c r="H937" s="53"/>
      <c r="I937" s="10">
        <f>IF(AND($F937&gt;I$10,$E937&gt;0),$D937/$E937,IF(I$10=$F937,$D937-SUM($G937:G937),0))</f>
        <v>7318.1843799135859</v>
      </c>
      <c r="J937" s="10">
        <f>IF(AND($F937&gt;J$10,$E937&gt;0),$D937/$E937,IF(J$10=$F937,$D937-SUM($G937:I937),0))</f>
        <v>7318.1843799135859</v>
      </c>
      <c r="K937" s="10">
        <f>IF(AND($F937&gt;K$10,$E937&gt;0),$D937/$E937,IF(K$10=$F937,$D937-SUM($G937:J937),0))</f>
        <v>7318.1843799135859</v>
      </c>
      <c r="L937" s="10">
        <f>IF(AND($F937&gt;L$10,$E937&gt;0),$D937/$E937,IF(L$10=$F937,$D937-SUM($G937:K937),0))</f>
        <v>7318.1843799135859</v>
      </c>
      <c r="M937" s="10">
        <f>IF(AND($F937&gt;M$10,$E937&gt;0),$D937/$E937,IF(M$10=$F937,$D937-SUM($G937:L937),0))</f>
        <v>7318.1843799135859</v>
      </c>
      <c r="N937" s="2"/>
      <c r="O937" s="10">
        <f>I937*PRODUCT($O$17:O$17)</f>
        <v>7384.0480393328071</v>
      </c>
      <c r="P937" s="10">
        <f>J937*PRODUCT($O$17:P$17)</f>
        <v>7450.5044716868015</v>
      </c>
      <c r="Q937" s="10">
        <f>K937*PRODUCT($O$17:Q$17)</f>
        <v>7517.5590119319813</v>
      </c>
      <c r="R937" s="10">
        <f>L937*PRODUCT($O$17:R$17)</f>
        <v>7585.217043039368</v>
      </c>
      <c r="S937" s="10">
        <f>M937*PRODUCT($O$17:S$17)</f>
        <v>7653.4839964267221</v>
      </c>
      <c r="T937" s="2"/>
      <c r="U937" s="10">
        <f t="shared" si="88"/>
        <v>291669.89755364589</v>
      </c>
      <c r="V937" s="10">
        <f t="shared" si="90"/>
        <v>286844.42215994187</v>
      </c>
      <c r="W937" s="10">
        <f t="shared" si="90"/>
        <v>281908.4629474493</v>
      </c>
      <c r="X937" s="10">
        <f t="shared" si="90"/>
        <v>276860.42207093694</v>
      </c>
      <c r="Y937" s="10">
        <f t="shared" si="90"/>
        <v>271698.6818731486</v>
      </c>
    </row>
    <row r="938" spans="1:25" s="5" customFormat="1" x14ac:dyDescent="0.2">
      <c r="A938" s="2"/>
      <c r="B938" s="29">
        <f>'3) Input geactiveerde inflatie'!B925</f>
        <v>913</v>
      </c>
      <c r="C938" s="29">
        <f>'3) Input geactiveerde inflatie'!D925</f>
        <v>236612.80776522635</v>
      </c>
      <c r="D938" s="10">
        <f t="shared" si="89"/>
        <v>118306.40388261317</v>
      </c>
      <c r="E938" s="39">
        <f>'3) Input geactiveerde inflatie'!E925</f>
        <v>30.5</v>
      </c>
      <c r="F938" s="51">
        <f>'3) Input geactiveerde inflatie'!F925</f>
        <v>2052</v>
      </c>
      <c r="G938" s="2"/>
      <c r="H938" s="53"/>
      <c r="I938" s="10">
        <f>IF(AND($F938&gt;I$10,$E938&gt;0),$D938/$E938,IF(I$10=$F938,$D938-SUM($G938:G938),0))</f>
        <v>3878.8984879545301</v>
      </c>
      <c r="J938" s="10">
        <f>IF(AND($F938&gt;J$10,$E938&gt;0),$D938/$E938,IF(J$10=$F938,$D938-SUM($G938:I938),0))</f>
        <v>3878.8984879545301</v>
      </c>
      <c r="K938" s="10">
        <f>IF(AND($F938&gt;K$10,$E938&gt;0),$D938/$E938,IF(K$10=$F938,$D938-SUM($G938:J938),0))</f>
        <v>3878.8984879545301</v>
      </c>
      <c r="L938" s="10">
        <f>IF(AND($F938&gt;L$10,$E938&gt;0),$D938/$E938,IF(L$10=$F938,$D938-SUM($G938:K938),0))</f>
        <v>3878.8984879545301</v>
      </c>
      <c r="M938" s="10">
        <f>IF(AND($F938&gt;M$10,$E938&gt;0),$D938/$E938,IF(M$10=$F938,$D938-SUM($G938:L938),0))</f>
        <v>3878.8984879545301</v>
      </c>
      <c r="N938" s="2"/>
      <c r="O938" s="10">
        <f>I938*PRODUCT($O$17:O$17)</f>
        <v>3913.8085743461206</v>
      </c>
      <c r="P938" s="10">
        <f>J938*PRODUCT($O$17:P$17)</f>
        <v>3949.0328515152351</v>
      </c>
      <c r="Q938" s="10">
        <f>K938*PRODUCT($O$17:Q$17)</f>
        <v>3984.5741471788715</v>
      </c>
      <c r="R938" s="10">
        <f>L938*PRODUCT($O$17:R$17)</f>
        <v>4020.4353145034806</v>
      </c>
      <c r="S938" s="10">
        <f>M938*PRODUCT($O$17:S$17)</f>
        <v>4056.6192323340119</v>
      </c>
      <c r="T938" s="2"/>
      <c r="U938" s="10">
        <f t="shared" si="88"/>
        <v>115457.35294321056</v>
      </c>
      <c r="V938" s="10">
        <f t="shared" si="90"/>
        <v>112547.4362681842</v>
      </c>
      <c r="W938" s="10">
        <f t="shared" si="90"/>
        <v>109575.78904741898</v>
      </c>
      <c r="X938" s="10">
        <f t="shared" si="90"/>
        <v>106541.53583434226</v>
      </c>
      <c r="Y938" s="10">
        <f t="shared" si="90"/>
        <v>103443.79042451731</v>
      </c>
    </row>
    <row r="939" spans="1:25" s="5" customFormat="1" x14ac:dyDescent="0.2">
      <c r="A939" s="2"/>
      <c r="B939" s="29">
        <f>'3) Input geactiveerde inflatie'!B926</f>
        <v>914</v>
      </c>
      <c r="C939" s="29">
        <f>'3) Input geactiveerde inflatie'!D926</f>
        <v>3508.2398911495475</v>
      </c>
      <c r="D939" s="10">
        <f t="shared" si="89"/>
        <v>1754.1199455747737</v>
      </c>
      <c r="E939" s="39">
        <f>'3) Input geactiveerde inflatie'!E926</f>
        <v>20.5</v>
      </c>
      <c r="F939" s="51">
        <f>'3) Input geactiveerde inflatie'!F926</f>
        <v>2042</v>
      </c>
      <c r="G939" s="2"/>
      <c r="H939" s="53"/>
      <c r="I939" s="10">
        <f>IF(AND($F939&gt;I$10,$E939&gt;0),$D939/$E939,IF(I$10=$F939,$D939-SUM($G939:G939),0))</f>
        <v>85.566826613403592</v>
      </c>
      <c r="J939" s="10">
        <f>IF(AND($F939&gt;J$10,$E939&gt;0),$D939/$E939,IF(J$10=$F939,$D939-SUM($G939:I939),0))</f>
        <v>85.566826613403592</v>
      </c>
      <c r="K939" s="10">
        <f>IF(AND($F939&gt;K$10,$E939&gt;0),$D939/$E939,IF(K$10=$F939,$D939-SUM($G939:J939),0))</f>
        <v>85.566826613403592</v>
      </c>
      <c r="L939" s="10">
        <f>IF(AND($F939&gt;L$10,$E939&gt;0),$D939/$E939,IF(L$10=$F939,$D939-SUM($G939:K939),0))</f>
        <v>85.566826613403592</v>
      </c>
      <c r="M939" s="10">
        <f>IF(AND($F939&gt;M$10,$E939&gt;0),$D939/$E939,IF(M$10=$F939,$D939-SUM($G939:L939),0))</f>
        <v>85.566826613403592</v>
      </c>
      <c r="N939" s="2"/>
      <c r="O939" s="10">
        <f>I939*PRODUCT($O$17:O$17)</f>
        <v>86.336928052924222</v>
      </c>
      <c r="P939" s="10">
        <f>J939*PRODUCT($O$17:P$17)</f>
        <v>87.113960405400519</v>
      </c>
      <c r="Q939" s="10">
        <f>K939*PRODUCT($O$17:Q$17)</f>
        <v>87.897986049049109</v>
      </c>
      <c r="R939" s="10">
        <f>L939*PRODUCT($O$17:R$17)</f>
        <v>88.689067923490541</v>
      </c>
      <c r="S939" s="10">
        <f>M939*PRODUCT($O$17:S$17)</f>
        <v>89.487269534801953</v>
      </c>
      <c r="T939" s="2"/>
      <c r="U939" s="10">
        <f t="shared" si="88"/>
        <v>1683.5700970320224</v>
      </c>
      <c r="V939" s="10">
        <f t="shared" ref="V939:Y954" si="91">U939*P$17-P939</f>
        <v>1611.60826749991</v>
      </c>
      <c r="W939" s="10">
        <f t="shared" si="91"/>
        <v>1538.2147558583597</v>
      </c>
      <c r="X939" s="10">
        <f t="shared" si="91"/>
        <v>1463.3696207375942</v>
      </c>
      <c r="Y939" s="10">
        <f t="shared" si="91"/>
        <v>1387.0526777894304</v>
      </c>
    </row>
    <row r="940" spans="1:25" s="5" customFormat="1" x14ac:dyDescent="0.2">
      <c r="A940" s="2"/>
      <c r="B940" s="29">
        <f>'3) Input geactiveerde inflatie'!B927</f>
        <v>915</v>
      </c>
      <c r="C940" s="29">
        <f>'3) Input geactiveerde inflatie'!D927</f>
        <v>3.898939058213727E-11</v>
      </c>
      <c r="D940" s="10">
        <f t="shared" si="89"/>
        <v>1.9494695291068635E-11</v>
      </c>
      <c r="E940" s="39">
        <f>'3) Input geactiveerde inflatie'!E927</f>
        <v>0</v>
      </c>
      <c r="F940" s="51">
        <f>'3) Input geactiveerde inflatie'!F927</f>
        <v>2017</v>
      </c>
      <c r="G940" s="2"/>
      <c r="H940" s="53"/>
      <c r="I940" s="10">
        <f>IF(AND($F940&gt;I$10,$E940&gt;0),$D940/$E940,IF(I$10=$F940,$D940-SUM($G940:G940),0))</f>
        <v>0</v>
      </c>
      <c r="J940" s="10">
        <f>IF(AND($F940&gt;J$10,$E940&gt;0),$D940/$E940,IF(J$10=$F940,$D940-SUM($G940:I940),0))</f>
        <v>0</v>
      </c>
      <c r="K940" s="10">
        <f>IF(AND($F940&gt;K$10,$E940&gt;0),$D940/$E940,IF(K$10=$F940,$D940-SUM($G940:J940),0))</f>
        <v>0</v>
      </c>
      <c r="L940" s="10">
        <f>IF(AND($F940&gt;L$10,$E940&gt;0),$D940/$E940,IF(L$10=$F940,$D940-SUM($G940:K940),0))</f>
        <v>0</v>
      </c>
      <c r="M940" s="10">
        <f>IF(AND($F940&gt;M$10,$E940&gt;0),$D940/$E940,IF(M$10=$F940,$D940-SUM($G940:L940),0))</f>
        <v>0</v>
      </c>
      <c r="N940" s="2"/>
      <c r="O940" s="10">
        <f>I940*PRODUCT($O$17:O$17)</f>
        <v>0</v>
      </c>
      <c r="P940" s="10">
        <f>J940*PRODUCT($O$17:P$17)</f>
        <v>0</v>
      </c>
      <c r="Q940" s="10">
        <f>K940*PRODUCT($O$17:Q$17)</f>
        <v>0</v>
      </c>
      <c r="R940" s="10">
        <f>L940*PRODUCT($O$17:R$17)</f>
        <v>0</v>
      </c>
      <c r="S940" s="10">
        <f>M940*PRODUCT($O$17:S$17)</f>
        <v>0</v>
      </c>
      <c r="T940" s="2"/>
      <c r="U940" s="10">
        <f t="shared" si="88"/>
        <v>1.9670147548688251E-11</v>
      </c>
      <c r="V940" s="10">
        <f t="shared" si="91"/>
        <v>1.9847178876626443E-11</v>
      </c>
      <c r="W940" s="10">
        <f t="shared" si="91"/>
        <v>2.0025803486516079E-11</v>
      </c>
      <c r="X940" s="10">
        <f t="shared" si="91"/>
        <v>2.0206035717894721E-11</v>
      </c>
      <c r="Y940" s="10">
        <f t="shared" si="91"/>
        <v>2.0387890039355771E-11</v>
      </c>
    </row>
    <row r="941" spans="1:25" s="5" customFormat="1" x14ac:dyDescent="0.2">
      <c r="A941" s="2"/>
      <c r="B941" s="29">
        <f>'3) Input geactiveerde inflatie'!B928</f>
        <v>916</v>
      </c>
      <c r="C941" s="29">
        <f>'3) Input geactiveerde inflatie'!D928</f>
        <v>359799.97003202327</v>
      </c>
      <c r="D941" s="10">
        <f t="shared" si="89"/>
        <v>179899.98501601163</v>
      </c>
      <c r="E941" s="39">
        <f>'3) Input geactiveerde inflatie'!E928</f>
        <v>41.5</v>
      </c>
      <c r="F941" s="51">
        <f>'3) Input geactiveerde inflatie'!F928</f>
        <v>2063</v>
      </c>
      <c r="G941" s="2"/>
      <c r="H941" s="53"/>
      <c r="I941" s="10">
        <f>IF(AND($F941&gt;I$10,$E941&gt;0),$D941/$E941,IF(I$10=$F941,$D941-SUM($G941:G941),0))</f>
        <v>4334.9393979761835</v>
      </c>
      <c r="J941" s="10">
        <f>IF(AND($F941&gt;J$10,$E941&gt;0),$D941/$E941,IF(J$10=$F941,$D941-SUM($G941:I941),0))</f>
        <v>4334.9393979761835</v>
      </c>
      <c r="K941" s="10">
        <f>IF(AND($F941&gt;K$10,$E941&gt;0),$D941/$E941,IF(K$10=$F941,$D941-SUM($G941:J941),0))</f>
        <v>4334.9393979761835</v>
      </c>
      <c r="L941" s="10">
        <f>IF(AND($F941&gt;L$10,$E941&gt;0),$D941/$E941,IF(L$10=$F941,$D941-SUM($G941:K941),0))</f>
        <v>4334.9393979761835</v>
      </c>
      <c r="M941" s="10">
        <f>IF(AND($F941&gt;M$10,$E941&gt;0),$D941/$E941,IF(M$10=$F941,$D941-SUM($G941:L941),0))</f>
        <v>4334.9393979761835</v>
      </c>
      <c r="N941" s="2"/>
      <c r="O941" s="10">
        <f>I941*PRODUCT($O$17:O$17)</f>
        <v>4373.9538525579683</v>
      </c>
      <c r="P941" s="10">
        <f>J941*PRODUCT($O$17:P$17)</f>
        <v>4413.3194372309899</v>
      </c>
      <c r="Q941" s="10">
        <f>K941*PRODUCT($O$17:Q$17)</f>
        <v>4453.0393121660682</v>
      </c>
      <c r="R941" s="10">
        <f>L941*PRODUCT($O$17:R$17)</f>
        <v>4493.1166659755618</v>
      </c>
      <c r="S941" s="10">
        <f>M941*PRODUCT($O$17:S$17)</f>
        <v>4533.5547159693415</v>
      </c>
      <c r="T941" s="2"/>
      <c r="U941" s="10">
        <f t="shared" si="88"/>
        <v>177145.13102859777</v>
      </c>
      <c r="V941" s="10">
        <f t="shared" si="91"/>
        <v>174326.11777062414</v>
      </c>
      <c r="W941" s="10">
        <f t="shared" si="91"/>
        <v>171442.01351839368</v>
      </c>
      <c r="X941" s="10">
        <f t="shared" si="91"/>
        <v>168491.87497408365</v>
      </c>
      <c r="Y941" s="10">
        <f t="shared" si="91"/>
        <v>165474.74713288105</v>
      </c>
    </row>
    <row r="942" spans="1:25" s="5" customFormat="1" x14ac:dyDescent="0.2">
      <c r="A942" s="2"/>
      <c r="B942" s="29">
        <f>'3) Input geactiveerde inflatie'!B929</f>
        <v>917</v>
      </c>
      <c r="C942" s="29">
        <f>'3) Input geactiveerde inflatie'!D929</f>
        <v>210695.76601210167</v>
      </c>
      <c r="D942" s="10">
        <f t="shared" si="89"/>
        <v>105347.88300605083</v>
      </c>
      <c r="E942" s="39">
        <f>'3) Input geactiveerde inflatie'!E929</f>
        <v>31.5</v>
      </c>
      <c r="F942" s="51">
        <f>'3) Input geactiveerde inflatie'!F929</f>
        <v>2053</v>
      </c>
      <c r="G942" s="2"/>
      <c r="H942" s="53"/>
      <c r="I942" s="10">
        <f>IF(AND($F942&gt;I$10,$E942&gt;0),$D942/$E942,IF(I$10=$F942,$D942-SUM($G942:G942),0))</f>
        <v>3344.3772382873281</v>
      </c>
      <c r="J942" s="10">
        <f>IF(AND($F942&gt;J$10,$E942&gt;0),$D942/$E942,IF(J$10=$F942,$D942-SUM($G942:I942),0))</f>
        <v>3344.3772382873281</v>
      </c>
      <c r="K942" s="10">
        <f>IF(AND($F942&gt;K$10,$E942&gt;0),$D942/$E942,IF(K$10=$F942,$D942-SUM($G942:J942),0))</f>
        <v>3344.3772382873281</v>
      </c>
      <c r="L942" s="10">
        <f>IF(AND($F942&gt;L$10,$E942&gt;0),$D942/$E942,IF(L$10=$F942,$D942-SUM($G942:K942),0))</f>
        <v>3344.3772382873281</v>
      </c>
      <c r="M942" s="10">
        <f>IF(AND($F942&gt;M$10,$E942&gt;0),$D942/$E942,IF(M$10=$F942,$D942-SUM($G942:L942),0))</f>
        <v>3344.3772382873281</v>
      </c>
      <c r="N942" s="2"/>
      <c r="O942" s="10">
        <f>I942*PRODUCT($O$17:O$17)</f>
        <v>3374.4766334319138</v>
      </c>
      <c r="P942" s="10">
        <f>J942*PRODUCT($O$17:P$17)</f>
        <v>3404.8469231328004</v>
      </c>
      <c r="Q942" s="10">
        <f>K942*PRODUCT($O$17:Q$17)</f>
        <v>3435.490545440995</v>
      </c>
      <c r="R942" s="10">
        <f>L942*PRODUCT($O$17:R$17)</f>
        <v>3466.4099603499635</v>
      </c>
      <c r="S942" s="10">
        <f>M942*PRODUCT($O$17:S$17)</f>
        <v>3497.6076499931132</v>
      </c>
      <c r="T942" s="2"/>
      <c r="U942" s="10">
        <f t="shared" si="88"/>
        <v>102921.53731967337</v>
      </c>
      <c r="V942" s="10">
        <f t="shared" si="91"/>
        <v>100442.98423241761</v>
      </c>
      <c r="W942" s="10">
        <f t="shared" si="91"/>
        <v>97911.480545068378</v>
      </c>
      <c r="X942" s="10">
        <f t="shared" si="91"/>
        <v>95326.273909624026</v>
      </c>
      <c r="Y942" s="10">
        <f t="shared" si="91"/>
        <v>92686.602724817523</v>
      </c>
    </row>
    <row r="943" spans="1:25" s="5" customFormat="1" x14ac:dyDescent="0.2">
      <c r="A943" s="2"/>
      <c r="B943" s="29">
        <f>'3) Input geactiveerde inflatie'!B930</f>
        <v>918</v>
      </c>
      <c r="C943" s="29">
        <f>'3) Input geactiveerde inflatie'!D930</f>
        <v>12988.812913909118</v>
      </c>
      <c r="D943" s="10">
        <f t="shared" si="89"/>
        <v>6494.406456954559</v>
      </c>
      <c r="E943" s="39">
        <f>'3) Input geactiveerde inflatie'!E930</f>
        <v>21.5</v>
      </c>
      <c r="F943" s="51">
        <f>'3) Input geactiveerde inflatie'!F930</f>
        <v>2043</v>
      </c>
      <c r="G943" s="2"/>
      <c r="H943" s="53"/>
      <c r="I943" s="10">
        <f>IF(AND($F943&gt;I$10,$E943&gt;0),$D943/$E943,IF(I$10=$F943,$D943-SUM($G943:G943),0))</f>
        <v>302.06541660253765</v>
      </c>
      <c r="J943" s="10">
        <f>IF(AND($F943&gt;J$10,$E943&gt;0),$D943/$E943,IF(J$10=$F943,$D943-SUM($G943:I943),0))</f>
        <v>302.06541660253765</v>
      </c>
      <c r="K943" s="10">
        <f>IF(AND($F943&gt;K$10,$E943&gt;0),$D943/$E943,IF(K$10=$F943,$D943-SUM($G943:J943),0))</f>
        <v>302.06541660253765</v>
      </c>
      <c r="L943" s="10">
        <f>IF(AND($F943&gt;L$10,$E943&gt;0),$D943/$E943,IF(L$10=$F943,$D943-SUM($G943:K943),0))</f>
        <v>302.06541660253765</v>
      </c>
      <c r="M943" s="10">
        <f>IF(AND($F943&gt;M$10,$E943&gt;0),$D943/$E943,IF(M$10=$F943,$D943-SUM($G943:L943),0))</f>
        <v>302.06541660253765</v>
      </c>
      <c r="N943" s="2"/>
      <c r="O943" s="10">
        <f>I943*PRODUCT($O$17:O$17)</f>
        <v>304.78400535196045</v>
      </c>
      <c r="P943" s="10">
        <f>J943*PRODUCT($O$17:P$17)</f>
        <v>307.52706140012805</v>
      </c>
      <c r="Q943" s="10">
        <f>K943*PRODUCT($O$17:Q$17)</f>
        <v>310.29480495272918</v>
      </c>
      <c r="R943" s="10">
        <f>L943*PRODUCT($O$17:R$17)</f>
        <v>313.0874581973037</v>
      </c>
      <c r="S943" s="10">
        <f>M943*PRODUCT($O$17:S$17)</f>
        <v>315.90524532107941</v>
      </c>
      <c r="T943" s="2"/>
      <c r="U943" s="10">
        <f t="shared" si="88"/>
        <v>6248.0721097151891</v>
      </c>
      <c r="V943" s="10">
        <f t="shared" si="91"/>
        <v>5996.7776973024966</v>
      </c>
      <c r="W943" s="10">
        <f t="shared" si="91"/>
        <v>5740.4538916254887</v>
      </c>
      <c r="X943" s="10">
        <f t="shared" si="91"/>
        <v>5479.0305184528133</v>
      </c>
      <c r="Y943" s="10">
        <f t="shared" si="91"/>
        <v>5212.4365477978081</v>
      </c>
    </row>
    <row r="944" spans="1:25" s="5" customFormat="1" x14ac:dyDescent="0.2">
      <c r="A944" s="2"/>
      <c r="B944" s="29">
        <f>'3) Input geactiveerde inflatie'!B931</f>
        <v>919</v>
      </c>
      <c r="C944" s="29">
        <f>'3) Input geactiveerde inflatie'!D931</f>
        <v>-5.7092662609647898E-12</v>
      </c>
      <c r="D944" s="10">
        <f t="shared" si="89"/>
        <v>-2.8546331304823949E-12</v>
      </c>
      <c r="E944" s="39">
        <f>'3) Input geactiveerde inflatie'!E931</f>
        <v>0</v>
      </c>
      <c r="F944" s="51">
        <f>'3) Input geactiveerde inflatie'!F931</f>
        <v>2018</v>
      </c>
      <c r="G944" s="2"/>
      <c r="H944" s="53"/>
      <c r="I944" s="10">
        <f>IF(AND($F944&gt;I$10,$E944&gt;0),$D944/$E944,IF(I$10=$F944,$D944-SUM($G944:G944),0))</f>
        <v>0</v>
      </c>
      <c r="J944" s="10">
        <f>IF(AND($F944&gt;J$10,$E944&gt;0),$D944/$E944,IF(J$10=$F944,$D944-SUM($G944:I944),0))</f>
        <v>0</v>
      </c>
      <c r="K944" s="10">
        <f>IF(AND($F944&gt;K$10,$E944&gt;0),$D944/$E944,IF(K$10=$F944,$D944-SUM($G944:J944),0))</f>
        <v>0</v>
      </c>
      <c r="L944" s="10">
        <f>IF(AND($F944&gt;L$10,$E944&gt;0),$D944/$E944,IF(L$10=$F944,$D944-SUM($G944:K944),0))</f>
        <v>0</v>
      </c>
      <c r="M944" s="10">
        <f>IF(AND($F944&gt;M$10,$E944&gt;0),$D944/$E944,IF(M$10=$F944,$D944-SUM($G944:L944),0))</f>
        <v>0</v>
      </c>
      <c r="N944" s="2"/>
      <c r="O944" s="10">
        <f>I944*PRODUCT($O$17:O$17)</f>
        <v>0</v>
      </c>
      <c r="P944" s="10">
        <f>J944*PRODUCT($O$17:P$17)</f>
        <v>0</v>
      </c>
      <c r="Q944" s="10">
        <f>K944*PRODUCT($O$17:Q$17)</f>
        <v>0</v>
      </c>
      <c r="R944" s="10">
        <f>L944*PRODUCT($O$17:R$17)</f>
        <v>0</v>
      </c>
      <c r="S944" s="10">
        <f>M944*PRODUCT($O$17:S$17)</f>
        <v>0</v>
      </c>
      <c r="T944" s="2"/>
      <c r="U944" s="10">
        <f t="shared" si="88"/>
        <v>-2.880324828656736E-12</v>
      </c>
      <c r="V944" s="10">
        <f t="shared" si="91"/>
        <v>-2.9062477521146464E-12</v>
      </c>
      <c r="W944" s="10">
        <f t="shared" si="91"/>
        <v>-2.9324039818836781E-12</v>
      </c>
      <c r="X944" s="10">
        <f t="shared" si="91"/>
        <v>-2.9587956177206311E-12</v>
      </c>
      <c r="Y944" s="10">
        <f t="shared" si="91"/>
        <v>-2.9854247782801164E-12</v>
      </c>
    </row>
    <row r="945" spans="1:25" s="5" customFormat="1" x14ac:dyDescent="0.2">
      <c r="A945" s="2"/>
      <c r="B945" s="29">
        <f>'3) Input geactiveerde inflatie'!B932</f>
        <v>920</v>
      </c>
      <c r="C945" s="29">
        <f>'3) Input geactiveerde inflatie'!D932</f>
        <v>7455.7693189396814</v>
      </c>
      <c r="D945" s="10">
        <f t="shared" si="89"/>
        <v>3727.8846594698407</v>
      </c>
      <c r="E945" s="39">
        <f>'3) Input geactiveerde inflatie'!E932</f>
        <v>0</v>
      </c>
      <c r="F945" s="51">
        <f>'3) Input geactiveerde inflatie'!F932</f>
        <v>2013</v>
      </c>
      <c r="G945" s="2"/>
      <c r="H945" s="53"/>
      <c r="I945" s="10">
        <f>IF(AND($F945&gt;I$10,$E945&gt;0),$D945/$E945,IF(I$10=$F945,$D945-SUM($G945:G945),0))</f>
        <v>0</v>
      </c>
      <c r="J945" s="10">
        <f>IF(AND($F945&gt;J$10,$E945&gt;0),$D945/$E945,IF(J$10=$F945,$D945-SUM($G945:I945),0))</f>
        <v>0</v>
      </c>
      <c r="K945" s="10">
        <f>IF(AND($F945&gt;K$10,$E945&gt;0),$D945/$E945,IF(K$10=$F945,$D945-SUM($G945:J945),0))</f>
        <v>0</v>
      </c>
      <c r="L945" s="10">
        <f>IF(AND($F945&gt;L$10,$E945&gt;0),$D945/$E945,IF(L$10=$F945,$D945-SUM($G945:K945),0))</f>
        <v>0</v>
      </c>
      <c r="M945" s="10">
        <f>IF(AND($F945&gt;M$10,$E945&gt;0),$D945/$E945,IF(M$10=$F945,$D945-SUM($G945:L945),0))</f>
        <v>0</v>
      </c>
      <c r="N945" s="2"/>
      <c r="O945" s="10">
        <f>I945*PRODUCT($O$17:O$17)</f>
        <v>0</v>
      </c>
      <c r="P945" s="10">
        <f>J945*PRODUCT($O$17:P$17)</f>
        <v>0</v>
      </c>
      <c r="Q945" s="10">
        <f>K945*PRODUCT($O$17:Q$17)</f>
        <v>0</v>
      </c>
      <c r="R945" s="10">
        <f>L945*PRODUCT($O$17:R$17)</f>
        <v>0</v>
      </c>
      <c r="S945" s="10">
        <f>M945*PRODUCT($O$17:S$17)</f>
        <v>0</v>
      </c>
      <c r="T945" s="2"/>
      <c r="U945" s="10">
        <f t="shared" si="88"/>
        <v>3761.435621405069</v>
      </c>
      <c r="V945" s="10">
        <f t="shared" si="91"/>
        <v>3795.2885419977142</v>
      </c>
      <c r="W945" s="10">
        <f t="shared" si="91"/>
        <v>3829.4461388756931</v>
      </c>
      <c r="X945" s="10">
        <f t="shared" si="91"/>
        <v>3863.9111541255738</v>
      </c>
      <c r="Y945" s="10">
        <f t="shared" si="91"/>
        <v>3898.6863545127035</v>
      </c>
    </row>
    <row r="946" spans="1:25" s="5" customFormat="1" x14ac:dyDescent="0.2">
      <c r="A946" s="2"/>
      <c r="B946" s="29">
        <f>'3) Input geactiveerde inflatie'!B933</f>
        <v>921</v>
      </c>
      <c r="C946" s="29">
        <f>'3) Input geactiveerde inflatie'!D933</f>
        <v>251879.44301433489</v>
      </c>
      <c r="D946" s="10">
        <f t="shared" si="89"/>
        <v>125939.72150716744</v>
      </c>
      <c r="E946" s="39">
        <f>'3) Input geactiveerde inflatie'!E933</f>
        <v>42.5</v>
      </c>
      <c r="F946" s="51">
        <f>'3) Input geactiveerde inflatie'!F933</f>
        <v>2064</v>
      </c>
      <c r="G946" s="2"/>
      <c r="H946" s="53"/>
      <c r="I946" s="10">
        <f>IF(AND($F946&gt;I$10,$E946&gt;0),$D946/$E946,IF(I$10=$F946,$D946-SUM($G946:G946),0))</f>
        <v>2963.287564874528</v>
      </c>
      <c r="J946" s="10">
        <f>IF(AND($F946&gt;J$10,$E946&gt;0),$D946/$E946,IF(J$10=$F946,$D946-SUM($G946:I946),0))</f>
        <v>2963.287564874528</v>
      </c>
      <c r="K946" s="10">
        <f>IF(AND($F946&gt;K$10,$E946&gt;0),$D946/$E946,IF(K$10=$F946,$D946-SUM($G946:J946),0))</f>
        <v>2963.287564874528</v>
      </c>
      <c r="L946" s="10">
        <f>IF(AND($F946&gt;L$10,$E946&gt;0),$D946/$E946,IF(L$10=$F946,$D946-SUM($G946:K946),0))</f>
        <v>2963.287564874528</v>
      </c>
      <c r="M946" s="10">
        <f>IF(AND($F946&gt;M$10,$E946&gt;0),$D946/$E946,IF(M$10=$F946,$D946-SUM($G946:L946),0))</f>
        <v>2963.287564874528</v>
      </c>
      <c r="N946" s="2"/>
      <c r="O946" s="10">
        <f>I946*PRODUCT($O$17:O$17)</f>
        <v>2989.9571529583986</v>
      </c>
      <c r="P946" s="10">
        <f>J946*PRODUCT($O$17:P$17)</f>
        <v>3016.8667673350237</v>
      </c>
      <c r="Q946" s="10">
        <f>K946*PRODUCT($O$17:Q$17)</f>
        <v>3044.0185682410383</v>
      </c>
      <c r="R946" s="10">
        <f>L946*PRODUCT($O$17:R$17)</f>
        <v>3071.4147353552071</v>
      </c>
      <c r="S946" s="10">
        <f>M946*PRODUCT($O$17:S$17)</f>
        <v>3099.0574679734041</v>
      </c>
      <c r="T946" s="2"/>
      <c r="U946" s="10">
        <f t="shared" si="88"/>
        <v>124083.22184777354</v>
      </c>
      <c r="V946" s="10">
        <f t="shared" si="91"/>
        <v>122183.10407706846</v>
      </c>
      <c r="W946" s="10">
        <f t="shared" si="91"/>
        <v>120238.73344552102</v>
      </c>
      <c r="X946" s="10">
        <f t="shared" si="91"/>
        <v>118249.46731117548</v>
      </c>
      <c r="Y946" s="10">
        <f t="shared" si="91"/>
        <v>116214.65504900266</v>
      </c>
    </row>
    <row r="947" spans="1:25" s="5" customFormat="1" x14ac:dyDescent="0.2">
      <c r="A947" s="2"/>
      <c r="B947" s="29">
        <f>'3) Input geactiveerde inflatie'!B934</f>
        <v>922</v>
      </c>
      <c r="C947" s="29">
        <f>'3) Input geactiveerde inflatie'!D934</f>
        <v>86750.755628082086</v>
      </c>
      <c r="D947" s="10">
        <f t="shared" si="89"/>
        <v>43375.377814041043</v>
      </c>
      <c r="E947" s="39">
        <f>'3) Input geactiveerde inflatie'!E934</f>
        <v>32.5</v>
      </c>
      <c r="F947" s="51">
        <f>'3) Input geactiveerde inflatie'!F934</f>
        <v>2054</v>
      </c>
      <c r="G947" s="2"/>
      <c r="H947" s="53"/>
      <c r="I947" s="10">
        <f>IF(AND($F947&gt;I$10,$E947&gt;0),$D947/$E947,IF(I$10=$F947,$D947-SUM($G947:G947),0))</f>
        <v>1334.6270096628014</v>
      </c>
      <c r="J947" s="10">
        <f>IF(AND($F947&gt;J$10,$E947&gt;0),$D947/$E947,IF(J$10=$F947,$D947-SUM($G947:I947),0))</f>
        <v>1334.6270096628014</v>
      </c>
      <c r="K947" s="10">
        <f>IF(AND($F947&gt;K$10,$E947&gt;0),$D947/$E947,IF(K$10=$F947,$D947-SUM($G947:J947),0))</f>
        <v>1334.6270096628014</v>
      </c>
      <c r="L947" s="10">
        <f>IF(AND($F947&gt;L$10,$E947&gt;0),$D947/$E947,IF(L$10=$F947,$D947-SUM($G947:K947),0))</f>
        <v>1334.6270096628014</v>
      </c>
      <c r="M947" s="10">
        <f>IF(AND($F947&gt;M$10,$E947&gt;0),$D947/$E947,IF(M$10=$F947,$D947-SUM($G947:L947),0))</f>
        <v>1334.6270096628014</v>
      </c>
      <c r="N947" s="2"/>
      <c r="O947" s="10">
        <f>I947*PRODUCT($O$17:O$17)</f>
        <v>1346.6386527497664</v>
      </c>
      <c r="P947" s="10">
        <f>J947*PRODUCT($O$17:P$17)</f>
        <v>1358.7584006245143</v>
      </c>
      <c r="Q947" s="10">
        <f>K947*PRODUCT($O$17:Q$17)</f>
        <v>1370.9872262301346</v>
      </c>
      <c r="R947" s="10">
        <f>L947*PRODUCT($O$17:R$17)</f>
        <v>1383.3261112662055</v>
      </c>
      <c r="S947" s="10">
        <f>M947*PRODUCT($O$17:S$17)</f>
        <v>1395.7760462676013</v>
      </c>
      <c r="T947" s="2"/>
      <c r="U947" s="10">
        <f t="shared" si="88"/>
        <v>42419.117561617641</v>
      </c>
      <c r="V947" s="10">
        <f t="shared" si="91"/>
        <v>41442.131219047682</v>
      </c>
      <c r="W947" s="10">
        <f t="shared" si="91"/>
        <v>40444.123173788968</v>
      </c>
      <c r="X947" s="10">
        <f t="shared" si="91"/>
        <v>39424.794171086854</v>
      </c>
      <c r="Y947" s="10">
        <f t="shared" si="91"/>
        <v>38383.84127235903</v>
      </c>
    </row>
    <row r="948" spans="1:25" s="5" customFormat="1" x14ac:dyDescent="0.2">
      <c r="A948" s="2"/>
      <c r="B948" s="29">
        <f>'3) Input geactiveerde inflatie'!B935</f>
        <v>923</v>
      </c>
      <c r="C948" s="29">
        <f>'3) Input geactiveerde inflatie'!D935</f>
        <v>1649.5634903630089</v>
      </c>
      <c r="D948" s="10">
        <f t="shared" si="89"/>
        <v>824.78174518150445</v>
      </c>
      <c r="E948" s="39">
        <f>'3) Input geactiveerde inflatie'!E935</f>
        <v>22.5</v>
      </c>
      <c r="F948" s="51">
        <f>'3) Input geactiveerde inflatie'!F935</f>
        <v>2044</v>
      </c>
      <c r="G948" s="2"/>
      <c r="H948" s="53"/>
      <c r="I948" s="10">
        <f>IF(AND($F948&gt;I$10,$E948&gt;0),$D948/$E948,IF(I$10=$F948,$D948-SUM($G948:G948),0))</f>
        <v>36.656966452511305</v>
      </c>
      <c r="J948" s="10">
        <f>IF(AND($F948&gt;J$10,$E948&gt;0),$D948/$E948,IF(J$10=$F948,$D948-SUM($G948:I948),0))</f>
        <v>36.656966452511305</v>
      </c>
      <c r="K948" s="10">
        <f>IF(AND($F948&gt;K$10,$E948&gt;0),$D948/$E948,IF(K$10=$F948,$D948-SUM($G948:J948),0))</f>
        <v>36.656966452511305</v>
      </c>
      <c r="L948" s="10">
        <f>IF(AND($F948&gt;L$10,$E948&gt;0),$D948/$E948,IF(L$10=$F948,$D948-SUM($G948:K948),0))</f>
        <v>36.656966452511305</v>
      </c>
      <c r="M948" s="10">
        <f>IF(AND($F948&gt;M$10,$E948&gt;0),$D948/$E948,IF(M$10=$F948,$D948-SUM($G948:L948),0))</f>
        <v>36.656966452511305</v>
      </c>
      <c r="N948" s="2"/>
      <c r="O948" s="10">
        <f>I948*PRODUCT($O$17:O$17)</f>
        <v>36.986879150583903</v>
      </c>
      <c r="P948" s="10">
        <f>J948*PRODUCT($O$17:P$17)</f>
        <v>37.319761062939158</v>
      </c>
      <c r="Q948" s="10">
        <f>K948*PRODUCT($O$17:Q$17)</f>
        <v>37.655638912505601</v>
      </c>
      <c r="R948" s="10">
        <f>L948*PRODUCT($O$17:R$17)</f>
        <v>37.994539662718147</v>
      </c>
      <c r="S948" s="10">
        <f>M948*PRODUCT($O$17:S$17)</f>
        <v>38.336490519682606</v>
      </c>
      <c r="T948" s="2"/>
      <c r="U948" s="10">
        <f t="shared" si="88"/>
        <v>795.21790173755392</v>
      </c>
      <c r="V948" s="10">
        <f t="shared" si="91"/>
        <v>765.05510179025271</v>
      </c>
      <c r="W948" s="10">
        <f t="shared" si="91"/>
        <v>734.28495879385923</v>
      </c>
      <c r="X948" s="10">
        <f t="shared" si="91"/>
        <v>702.89898376028577</v>
      </c>
      <c r="Y948" s="10">
        <f t="shared" si="91"/>
        <v>670.88858409444572</v>
      </c>
    </row>
    <row r="949" spans="1:25" s="5" customFormat="1" x14ac:dyDescent="0.2">
      <c r="A949" s="2"/>
      <c r="B949" s="29">
        <f>'3) Input geactiveerde inflatie'!B936</f>
        <v>924</v>
      </c>
      <c r="C949" s="29">
        <f>'3) Input geactiveerde inflatie'!D936</f>
        <v>10428.890359701269</v>
      </c>
      <c r="D949" s="10">
        <f t="shared" si="89"/>
        <v>5214.4451798506343</v>
      </c>
      <c r="E949" s="39">
        <f>'3) Input geactiveerde inflatie'!E936</f>
        <v>2.5</v>
      </c>
      <c r="F949" s="51">
        <f>'3) Input geactiveerde inflatie'!F936</f>
        <v>2024</v>
      </c>
      <c r="G949" s="2"/>
      <c r="H949" s="53"/>
      <c r="I949" s="10">
        <f>IF(AND($F949&gt;I$10,$E949&gt;0),$D949/$E949,IF(I$10=$F949,$D949-SUM($G949:G949),0))</f>
        <v>2085.7780719402535</v>
      </c>
      <c r="J949" s="10">
        <f>IF(AND($F949&gt;J$10,$E949&gt;0),$D949/$E949,IF(J$10=$F949,$D949-SUM($G949:I949),0))</f>
        <v>2085.7780719402535</v>
      </c>
      <c r="K949" s="10">
        <f>IF(AND($F949&gt;K$10,$E949&gt;0),$D949/$E949,IF(K$10=$F949,$D949-SUM($G949:J949),0))</f>
        <v>1042.8890359701272</v>
      </c>
      <c r="L949" s="10">
        <f>IF(AND($F949&gt;L$10,$E949&gt;0),$D949/$E949,IF(L$10=$F949,$D949-SUM($G949:K949),0))</f>
        <v>0</v>
      </c>
      <c r="M949" s="10">
        <f>IF(AND($F949&gt;M$10,$E949&gt;0),$D949/$E949,IF(M$10=$F949,$D949-SUM($G949:L949),0))</f>
        <v>0</v>
      </c>
      <c r="N949" s="2"/>
      <c r="O949" s="10">
        <f>I949*PRODUCT($O$17:O$17)</f>
        <v>2104.5500745877157</v>
      </c>
      <c r="P949" s="10">
        <f>J949*PRODUCT($O$17:P$17)</f>
        <v>2123.4910252590048</v>
      </c>
      <c r="Q949" s="10">
        <f>K949*PRODUCT($O$17:Q$17)</f>
        <v>1071.3012222431682</v>
      </c>
      <c r="R949" s="10">
        <f>L949*PRODUCT($O$17:R$17)</f>
        <v>0</v>
      </c>
      <c r="S949" s="10">
        <f>M949*PRODUCT($O$17:S$17)</f>
        <v>0</v>
      </c>
      <c r="T949" s="2"/>
      <c r="U949" s="10">
        <f t="shared" si="88"/>
        <v>3156.8251118815738</v>
      </c>
      <c r="V949" s="10">
        <f t="shared" si="91"/>
        <v>1061.7455126295026</v>
      </c>
      <c r="W949" s="10">
        <f t="shared" si="91"/>
        <v>0</v>
      </c>
      <c r="X949" s="10">
        <f t="shared" si="91"/>
        <v>0</v>
      </c>
      <c r="Y949" s="10">
        <f t="shared" si="91"/>
        <v>0</v>
      </c>
    </row>
    <row r="950" spans="1:25" s="5" customFormat="1" x14ac:dyDescent="0.2">
      <c r="A950" s="2"/>
      <c r="B950" s="29">
        <f>'3) Input geactiveerde inflatie'!B937</f>
        <v>925</v>
      </c>
      <c r="C950" s="29">
        <f>'3) Input geactiveerde inflatie'!D937</f>
        <v>-8.936016820371151E-11</v>
      </c>
      <c r="D950" s="10">
        <f t="shared" si="89"/>
        <v>-4.4680084101855755E-11</v>
      </c>
      <c r="E950" s="39">
        <f>'3) Input geactiveerde inflatie'!E937</f>
        <v>0</v>
      </c>
      <c r="F950" s="51">
        <f>'3) Input geactiveerde inflatie'!F937</f>
        <v>2019</v>
      </c>
      <c r="G950" s="2"/>
      <c r="H950" s="53"/>
      <c r="I950" s="10">
        <f>IF(AND($F950&gt;I$10,$E950&gt;0),$D950/$E950,IF(I$10=$F950,$D950-SUM($G950:G950),0))</f>
        <v>0</v>
      </c>
      <c r="J950" s="10">
        <f>IF(AND($F950&gt;J$10,$E950&gt;0),$D950/$E950,IF(J$10=$F950,$D950-SUM($G950:I950),0))</f>
        <v>0</v>
      </c>
      <c r="K950" s="10">
        <f>IF(AND($F950&gt;K$10,$E950&gt;0),$D950/$E950,IF(K$10=$F950,$D950-SUM($G950:J950),0))</f>
        <v>0</v>
      </c>
      <c r="L950" s="10">
        <f>IF(AND($F950&gt;L$10,$E950&gt;0),$D950/$E950,IF(L$10=$F950,$D950-SUM($G950:K950),0))</f>
        <v>0</v>
      </c>
      <c r="M950" s="10">
        <f>IF(AND($F950&gt;M$10,$E950&gt;0),$D950/$E950,IF(M$10=$F950,$D950-SUM($G950:L950),0))</f>
        <v>0</v>
      </c>
      <c r="N950" s="2"/>
      <c r="O950" s="10">
        <f>I950*PRODUCT($O$17:O$17)</f>
        <v>0</v>
      </c>
      <c r="P950" s="10">
        <f>J950*PRODUCT($O$17:P$17)</f>
        <v>0</v>
      </c>
      <c r="Q950" s="10">
        <f>K950*PRODUCT($O$17:Q$17)</f>
        <v>0</v>
      </c>
      <c r="R950" s="10">
        <f>L950*PRODUCT($O$17:R$17)</f>
        <v>0</v>
      </c>
      <c r="S950" s="10">
        <f>M950*PRODUCT($O$17:S$17)</f>
        <v>0</v>
      </c>
      <c r="T950" s="2"/>
      <c r="U950" s="10">
        <f t="shared" si="88"/>
        <v>-4.508220485877245E-11</v>
      </c>
      <c r="V950" s="10">
        <f t="shared" si="91"/>
        <v>-4.5487944702501396E-11</v>
      </c>
      <c r="W950" s="10">
        <f t="shared" si="91"/>
        <v>-4.5897336204823902E-11</v>
      </c>
      <c r="X950" s="10">
        <f t="shared" si="91"/>
        <v>-4.6310412230667312E-11</v>
      </c>
      <c r="Y950" s="10">
        <f t="shared" si="91"/>
        <v>-4.6727205940743313E-11</v>
      </c>
    </row>
    <row r="951" spans="1:25" s="5" customFormat="1" x14ac:dyDescent="0.2">
      <c r="A951" s="2"/>
      <c r="B951" s="29">
        <f>'3) Input geactiveerde inflatie'!B938</f>
        <v>926</v>
      </c>
      <c r="C951" s="29">
        <f>'3) Input geactiveerde inflatie'!D938</f>
        <v>7064.1851259258983</v>
      </c>
      <c r="D951" s="10">
        <f t="shared" si="89"/>
        <v>3532.0925629629492</v>
      </c>
      <c r="E951" s="39">
        <f>'3) Input geactiveerde inflatie'!E938</f>
        <v>0</v>
      </c>
      <c r="F951" s="51">
        <f>'3) Input geactiveerde inflatie'!F938</f>
        <v>2014</v>
      </c>
      <c r="G951" s="2"/>
      <c r="H951" s="53"/>
      <c r="I951" s="10">
        <f>IF(AND($F951&gt;I$10,$E951&gt;0),$D951/$E951,IF(I$10=$F951,$D951-SUM($G951:G951),0))</f>
        <v>0</v>
      </c>
      <c r="J951" s="10">
        <f>IF(AND($F951&gt;J$10,$E951&gt;0),$D951/$E951,IF(J$10=$F951,$D951-SUM($G951:I951),0))</f>
        <v>0</v>
      </c>
      <c r="K951" s="10">
        <f>IF(AND($F951&gt;K$10,$E951&gt;0),$D951/$E951,IF(K$10=$F951,$D951-SUM($G951:J951),0))</f>
        <v>0</v>
      </c>
      <c r="L951" s="10">
        <f>IF(AND($F951&gt;L$10,$E951&gt;0),$D951/$E951,IF(L$10=$F951,$D951-SUM($G951:K951),0))</f>
        <v>0</v>
      </c>
      <c r="M951" s="10">
        <f>IF(AND($F951&gt;M$10,$E951&gt;0),$D951/$E951,IF(M$10=$F951,$D951-SUM($G951:L951),0))</f>
        <v>0</v>
      </c>
      <c r="N951" s="2"/>
      <c r="O951" s="10">
        <f>I951*PRODUCT($O$17:O$17)</f>
        <v>0</v>
      </c>
      <c r="P951" s="10">
        <f>J951*PRODUCT($O$17:P$17)</f>
        <v>0</v>
      </c>
      <c r="Q951" s="10">
        <f>K951*PRODUCT($O$17:Q$17)</f>
        <v>0</v>
      </c>
      <c r="R951" s="10">
        <f>L951*PRODUCT($O$17:R$17)</f>
        <v>0</v>
      </c>
      <c r="S951" s="10">
        <f>M951*PRODUCT($O$17:S$17)</f>
        <v>0</v>
      </c>
      <c r="T951" s="2"/>
      <c r="U951" s="10">
        <f t="shared" si="88"/>
        <v>3563.8813960296152</v>
      </c>
      <c r="V951" s="10">
        <f t="shared" si="91"/>
        <v>3595.9563285938812</v>
      </c>
      <c r="W951" s="10">
        <f t="shared" si="91"/>
        <v>3628.3199355512256</v>
      </c>
      <c r="X951" s="10">
        <f t="shared" si="91"/>
        <v>3660.9748149711863</v>
      </c>
      <c r="Y951" s="10">
        <f t="shared" si="91"/>
        <v>3693.9235883059268</v>
      </c>
    </row>
    <row r="952" spans="1:25" s="5" customFormat="1" x14ac:dyDescent="0.2">
      <c r="A952" s="2"/>
      <c r="B952" s="29">
        <f>'3) Input geactiveerde inflatie'!B939</f>
        <v>927</v>
      </c>
      <c r="C952" s="29">
        <f>'3) Input geactiveerde inflatie'!D939</f>
        <v>267751.36084569618</v>
      </c>
      <c r="D952" s="10">
        <f t="shared" si="89"/>
        <v>133875.68042284809</v>
      </c>
      <c r="E952" s="39">
        <f>'3) Input geactiveerde inflatie'!E939</f>
        <v>43.5</v>
      </c>
      <c r="F952" s="51">
        <f>'3) Input geactiveerde inflatie'!F939</f>
        <v>2065</v>
      </c>
      <c r="G952" s="2"/>
      <c r="H952" s="53"/>
      <c r="I952" s="10">
        <f>IF(AND($F952&gt;I$10,$E952&gt;0),$D952/$E952,IF(I$10=$F952,$D952-SUM($G952:G952),0))</f>
        <v>3077.6018488011055</v>
      </c>
      <c r="J952" s="10">
        <f>IF(AND($F952&gt;J$10,$E952&gt;0),$D952/$E952,IF(J$10=$F952,$D952-SUM($G952:I952),0))</f>
        <v>3077.6018488011055</v>
      </c>
      <c r="K952" s="10">
        <f>IF(AND($F952&gt;K$10,$E952&gt;0),$D952/$E952,IF(K$10=$F952,$D952-SUM($G952:J952),0))</f>
        <v>3077.6018488011055</v>
      </c>
      <c r="L952" s="10">
        <f>IF(AND($F952&gt;L$10,$E952&gt;0),$D952/$E952,IF(L$10=$F952,$D952-SUM($G952:K952),0))</f>
        <v>3077.6018488011055</v>
      </c>
      <c r="M952" s="10">
        <f>IF(AND($F952&gt;M$10,$E952&gt;0),$D952/$E952,IF(M$10=$F952,$D952-SUM($G952:L952),0))</f>
        <v>3077.6018488011055</v>
      </c>
      <c r="N952" s="2"/>
      <c r="O952" s="10">
        <f>I952*PRODUCT($O$17:O$17)</f>
        <v>3105.3002654403149</v>
      </c>
      <c r="P952" s="10">
        <f>J952*PRODUCT($O$17:P$17)</f>
        <v>3133.2479678292775</v>
      </c>
      <c r="Q952" s="10">
        <f>K952*PRODUCT($O$17:Q$17)</f>
        <v>3161.4471995397407</v>
      </c>
      <c r="R952" s="10">
        <f>L952*PRODUCT($O$17:R$17)</f>
        <v>3189.9002243355976</v>
      </c>
      <c r="S952" s="10">
        <f>M952*PRODUCT($O$17:S$17)</f>
        <v>3218.6093263546181</v>
      </c>
      <c r="T952" s="2"/>
      <c r="U952" s="10">
        <f t="shared" si="88"/>
        <v>131975.2612812134</v>
      </c>
      <c r="V952" s="10">
        <f t="shared" si="91"/>
        <v>130029.79066491504</v>
      </c>
      <c r="W952" s="10">
        <f t="shared" si="91"/>
        <v>128038.61158135952</v>
      </c>
      <c r="X952" s="10">
        <f t="shared" si="91"/>
        <v>126001.05886125616</v>
      </c>
      <c r="Y952" s="10">
        <f t="shared" si="91"/>
        <v>123916.45906465282</v>
      </c>
    </row>
    <row r="953" spans="1:25" s="5" customFormat="1" x14ac:dyDescent="0.2">
      <c r="A953" s="2"/>
      <c r="B953" s="29">
        <f>'3) Input geactiveerde inflatie'!B940</f>
        <v>928</v>
      </c>
      <c r="C953" s="29">
        <f>'3) Input geactiveerde inflatie'!D940</f>
        <v>156647.96451686183</v>
      </c>
      <c r="D953" s="10">
        <f t="shared" si="89"/>
        <v>78323.982258430915</v>
      </c>
      <c r="E953" s="39">
        <f>'3) Input geactiveerde inflatie'!E940</f>
        <v>33.5</v>
      </c>
      <c r="F953" s="51">
        <f>'3) Input geactiveerde inflatie'!F940</f>
        <v>2055</v>
      </c>
      <c r="G953" s="2"/>
      <c r="H953" s="53"/>
      <c r="I953" s="10">
        <f>IF(AND($F953&gt;I$10,$E953&gt;0),$D953/$E953,IF(I$10=$F953,$D953-SUM($G953:G953),0))</f>
        <v>2338.0293211471917</v>
      </c>
      <c r="J953" s="10">
        <f>IF(AND($F953&gt;J$10,$E953&gt;0),$D953/$E953,IF(J$10=$F953,$D953-SUM($G953:I953),0))</f>
        <v>2338.0293211471917</v>
      </c>
      <c r="K953" s="10">
        <f>IF(AND($F953&gt;K$10,$E953&gt;0),$D953/$E953,IF(K$10=$F953,$D953-SUM($G953:J953),0))</f>
        <v>2338.0293211471917</v>
      </c>
      <c r="L953" s="10">
        <f>IF(AND($F953&gt;L$10,$E953&gt;0),$D953/$E953,IF(L$10=$F953,$D953-SUM($G953:K953),0))</f>
        <v>2338.0293211471917</v>
      </c>
      <c r="M953" s="10">
        <f>IF(AND($F953&gt;M$10,$E953&gt;0),$D953/$E953,IF(M$10=$F953,$D953-SUM($G953:L953),0))</f>
        <v>2338.0293211471917</v>
      </c>
      <c r="N953" s="2"/>
      <c r="O953" s="10">
        <f>I953*PRODUCT($O$17:O$17)</f>
        <v>2359.0715850375163</v>
      </c>
      <c r="P953" s="10">
        <f>J953*PRODUCT($O$17:P$17)</f>
        <v>2380.3032293028537</v>
      </c>
      <c r="Q953" s="10">
        <f>K953*PRODUCT($O$17:Q$17)</f>
        <v>2401.7259583665787</v>
      </c>
      <c r="R953" s="10">
        <f>L953*PRODUCT($O$17:R$17)</f>
        <v>2423.3414919918778</v>
      </c>
      <c r="S953" s="10">
        <f>M953*PRODUCT($O$17:S$17)</f>
        <v>2445.1515654198042</v>
      </c>
      <c r="T953" s="2"/>
      <c r="U953" s="10">
        <f t="shared" si="88"/>
        <v>76669.826513719279</v>
      </c>
      <c r="V953" s="10">
        <f t="shared" si="91"/>
        <v>74979.551723039898</v>
      </c>
      <c r="W953" s="10">
        <f t="shared" si="91"/>
        <v>73252.64173018068</v>
      </c>
      <c r="X953" s="10">
        <f t="shared" si="91"/>
        <v>71488.57401376043</v>
      </c>
      <c r="Y953" s="10">
        <f t="shared" si="91"/>
        <v>69686.819614464461</v>
      </c>
    </row>
    <row r="954" spans="1:25" s="5" customFormat="1" x14ac:dyDescent="0.2">
      <c r="A954" s="2"/>
      <c r="B954" s="29">
        <f>'3) Input geactiveerde inflatie'!B941</f>
        <v>929</v>
      </c>
      <c r="C954" s="29">
        <f>'3) Input geactiveerde inflatie'!D941</f>
        <v>6750.4268464627094</v>
      </c>
      <c r="D954" s="10">
        <f t="shared" si="89"/>
        <v>3375.2134232313547</v>
      </c>
      <c r="E954" s="39">
        <f>'3) Input geactiveerde inflatie'!E941</f>
        <v>3.5</v>
      </c>
      <c r="F954" s="51">
        <f>'3) Input geactiveerde inflatie'!F941</f>
        <v>2025</v>
      </c>
      <c r="G954" s="2"/>
      <c r="H954" s="53"/>
      <c r="I954" s="10">
        <f>IF(AND($F954&gt;I$10,$E954&gt;0),$D954/$E954,IF(I$10=$F954,$D954-SUM($G954:G954),0))</f>
        <v>964.34669235181559</v>
      </c>
      <c r="J954" s="10">
        <f>IF(AND($F954&gt;J$10,$E954&gt;0),$D954/$E954,IF(J$10=$F954,$D954-SUM($G954:I954),0))</f>
        <v>964.34669235181559</v>
      </c>
      <c r="K954" s="10">
        <f>IF(AND($F954&gt;K$10,$E954&gt;0),$D954/$E954,IF(K$10=$F954,$D954-SUM($G954:J954),0))</f>
        <v>964.34669235181559</v>
      </c>
      <c r="L954" s="10">
        <f>IF(AND($F954&gt;L$10,$E954&gt;0),$D954/$E954,IF(L$10=$F954,$D954-SUM($G954:K954),0))</f>
        <v>482.17334617590768</v>
      </c>
      <c r="M954" s="10">
        <f>IF(AND($F954&gt;M$10,$E954&gt;0),$D954/$E954,IF(M$10=$F954,$D954-SUM($G954:L954),0))</f>
        <v>0</v>
      </c>
      <c r="N954" s="2"/>
      <c r="O954" s="10">
        <f>I954*PRODUCT($O$17:O$17)</f>
        <v>973.02581258298187</v>
      </c>
      <c r="P954" s="10">
        <f>J954*PRODUCT($O$17:P$17)</f>
        <v>981.7830448962286</v>
      </c>
      <c r="Q954" s="10">
        <f>K954*PRODUCT($O$17:Q$17)</f>
        <v>990.61909230029448</v>
      </c>
      <c r="R954" s="10">
        <f>L954*PRODUCT($O$17:R$17)</f>
        <v>499.76733206549835</v>
      </c>
      <c r="S954" s="10">
        <f>M954*PRODUCT($O$17:S$17)</f>
        <v>0</v>
      </c>
      <c r="T954" s="2"/>
      <c r="U954" s="10">
        <f t="shared" si="88"/>
        <v>2432.5645314574544</v>
      </c>
      <c r="V954" s="10">
        <f t="shared" si="91"/>
        <v>1472.6745673443429</v>
      </c>
      <c r="W954" s="10">
        <f t="shared" si="91"/>
        <v>495.30954615014741</v>
      </c>
      <c r="X954" s="10">
        <f t="shared" si="91"/>
        <v>0</v>
      </c>
      <c r="Y954" s="10">
        <f t="shared" si="91"/>
        <v>0</v>
      </c>
    </row>
    <row r="955" spans="1:25" s="5" customFormat="1" x14ac:dyDescent="0.2">
      <c r="A955" s="2"/>
      <c r="B955" s="29">
        <f>'3) Input geactiveerde inflatie'!B942</f>
        <v>930</v>
      </c>
      <c r="C955" s="29">
        <f>'3) Input geactiveerde inflatie'!D942</f>
        <v>1.8202626961283385E-11</v>
      </c>
      <c r="D955" s="10">
        <f t="shared" si="89"/>
        <v>9.1013134806416926E-12</v>
      </c>
      <c r="E955" s="39">
        <f>'3) Input geactiveerde inflatie'!E942</f>
        <v>0</v>
      </c>
      <c r="F955" s="51">
        <f>'3) Input geactiveerde inflatie'!F942</f>
        <v>2020</v>
      </c>
      <c r="G955" s="2"/>
      <c r="H955" s="53"/>
      <c r="I955" s="10">
        <f>IF(AND($F955&gt;I$10,$E955&gt;0),$D955/$E955,IF(I$10=$F955,$D955-SUM($G955:G955),0))</f>
        <v>0</v>
      </c>
      <c r="J955" s="10">
        <f>IF(AND($F955&gt;J$10,$E955&gt;0),$D955/$E955,IF(J$10=$F955,$D955-SUM($G955:I955),0))</f>
        <v>0</v>
      </c>
      <c r="K955" s="10">
        <f>IF(AND($F955&gt;K$10,$E955&gt;0),$D955/$E955,IF(K$10=$F955,$D955-SUM($G955:J955),0))</f>
        <v>0</v>
      </c>
      <c r="L955" s="10">
        <f>IF(AND($F955&gt;L$10,$E955&gt;0),$D955/$E955,IF(L$10=$F955,$D955-SUM($G955:K955),0))</f>
        <v>0</v>
      </c>
      <c r="M955" s="10">
        <f>IF(AND($F955&gt;M$10,$E955&gt;0),$D955/$E955,IF(M$10=$F955,$D955-SUM($G955:L955),0))</f>
        <v>0</v>
      </c>
      <c r="N955" s="2"/>
      <c r="O955" s="10">
        <f>I955*PRODUCT($O$17:O$17)</f>
        <v>0</v>
      </c>
      <c r="P955" s="10">
        <f>J955*PRODUCT($O$17:P$17)</f>
        <v>0</v>
      </c>
      <c r="Q955" s="10">
        <f>K955*PRODUCT($O$17:Q$17)</f>
        <v>0</v>
      </c>
      <c r="R955" s="10">
        <f>L955*PRODUCT($O$17:R$17)</f>
        <v>0</v>
      </c>
      <c r="S955" s="10">
        <f>M955*PRODUCT($O$17:S$17)</f>
        <v>0</v>
      </c>
      <c r="T955" s="2"/>
      <c r="U955" s="10">
        <f t="shared" si="88"/>
        <v>9.1832253019674668E-12</v>
      </c>
      <c r="V955" s="10">
        <f t="shared" ref="V955:Y970" si="92">U955*P$17-P955</f>
        <v>9.2658743296851733E-12</v>
      </c>
      <c r="W955" s="10">
        <f t="shared" si="92"/>
        <v>9.3492671986523392E-12</v>
      </c>
      <c r="X955" s="10">
        <f t="shared" si="92"/>
        <v>9.4334106034402097E-12</v>
      </c>
      <c r="Y955" s="10">
        <f t="shared" si="92"/>
        <v>9.5183112988711707E-12</v>
      </c>
    </row>
    <row r="956" spans="1:25" s="5" customFormat="1" x14ac:dyDescent="0.2">
      <c r="A956" s="2"/>
      <c r="B956" s="29">
        <f>'3) Input geactiveerde inflatie'!B943</f>
        <v>931</v>
      </c>
      <c r="C956" s="29">
        <f>'3) Input geactiveerde inflatie'!D943</f>
        <v>186325.46969073964</v>
      </c>
      <c r="D956" s="10">
        <f t="shared" si="89"/>
        <v>93162.734845369821</v>
      </c>
      <c r="E956" s="39">
        <f>'3) Input geactiveerde inflatie'!E943</f>
        <v>44.5</v>
      </c>
      <c r="F956" s="51">
        <f>'3) Input geactiveerde inflatie'!F943</f>
        <v>2066</v>
      </c>
      <c r="G956" s="2"/>
      <c r="H956" s="53"/>
      <c r="I956" s="10">
        <f>IF(AND($F956&gt;I$10,$E956&gt;0),$D956/$E956,IF(I$10=$F956,$D956-SUM($G956:G956),0))</f>
        <v>2093.5446032667373</v>
      </c>
      <c r="J956" s="10">
        <f>IF(AND($F956&gt;J$10,$E956&gt;0),$D956/$E956,IF(J$10=$F956,$D956-SUM($G956:I956),0))</f>
        <v>2093.5446032667373</v>
      </c>
      <c r="K956" s="10">
        <f>IF(AND($F956&gt;K$10,$E956&gt;0),$D956/$E956,IF(K$10=$F956,$D956-SUM($G956:J956),0))</f>
        <v>2093.5446032667373</v>
      </c>
      <c r="L956" s="10">
        <f>IF(AND($F956&gt;L$10,$E956&gt;0),$D956/$E956,IF(L$10=$F956,$D956-SUM($G956:K956),0))</f>
        <v>2093.5446032667373</v>
      </c>
      <c r="M956" s="10">
        <f>IF(AND($F956&gt;M$10,$E956&gt;0),$D956/$E956,IF(M$10=$F956,$D956-SUM($G956:L956),0))</f>
        <v>2093.5446032667373</v>
      </c>
      <c r="N956" s="2"/>
      <c r="O956" s="10">
        <f>I956*PRODUCT($O$17:O$17)</f>
        <v>2112.3865046961378</v>
      </c>
      <c r="P956" s="10">
        <f>J956*PRODUCT($O$17:P$17)</f>
        <v>2131.397983238403</v>
      </c>
      <c r="Q956" s="10">
        <f>K956*PRODUCT($O$17:Q$17)</f>
        <v>2150.5805650875482</v>
      </c>
      <c r="R956" s="10">
        <f>L956*PRODUCT($O$17:R$17)</f>
        <v>2169.9357901733356</v>
      </c>
      <c r="S956" s="10">
        <f>M956*PRODUCT($O$17:S$17)</f>
        <v>2189.4652122848956</v>
      </c>
      <c r="T956" s="2"/>
      <c r="U956" s="10">
        <f t="shared" si="88"/>
        <v>91888.812954281995</v>
      </c>
      <c r="V956" s="10">
        <f t="shared" si="92"/>
        <v>90584.414287632113</v>
      </c>
      <c r="W956" s="10">
        <f t="shared" si="92"/>
        <v>89249.093451133231</v>
      </c>
      <c r="X956" s="10">
        <f t="shared" si="92"/>
        <v>87882.399502020096</v>
      </c>
      <c r="Y956" s="10">
        <f t="shared" si="92"/>
        <v>86483.875885253379</v>
      </c>
    </row>
    <row r="957" spans="1:25" s="5" customFormat="1" x14ac:dyDescent="0.2">
      <c r="A957" s="2"/>
      <c r="B957" s="29">
        <f>'3) Input geactiveerde inflatie'!B944</f>
        <v>932</v>
      </c>
      <c r="C957" s="29">
        <f>'3) Input geactiveerde inflatie'!D944</f>
        <v>159876.34039893094</v>
      </c>
      <c r="D957" s="10">
        <f t="shared" si="89"/>
        <v>79938.170199465472</v>
      </c>
      <c r="E957" s="39">
        <f>'3) Input geactiveerde inflatie'!E944</f>
        <v>34.5</v>
      </c>
      <c r="F957" s="51">
        <f>'3) Input geactiveerde inflatie'!F944</f>
        <v>2056</v>
      </c>
      <c r="G957" s="2"/>
      <c r="H957" s="53"/>
      <c r="I957" s="10">
        <f>IF(AND($F957&gt;I$10,$E957&gt;0),$D957/$E957,IF(I$10=$F957,$D957-SUM($G957:G957),0))</f>
        <v>2317.0484115787094</v>
      </c>
      <c r="J957" s="10">
        <f>IF(AND($F957&gt;J$10,$E957&gt;0),$D957/$E957,IF(J$10=$F957,$D957-SUM($G957:I957),0))</f>
        <v>2317.0484115787094</v>
      </c>
      <c r="K957" s="10">
        <f>IF(AND($F957&gt;K$10,$E957&gt;0),$D957/$E957,IF(K$10=$F957,$D957-SUM($G957:J957),0))</f>
        <v>2317.0484115787094</v>
      </c>
      <c r="L957" s="10">
        <f>IF(AND($F957&gt;L$10,$E957&gt;0),$D957/$E957,IF(L$10=$F957,$D957-SUM($G957:K957),0))</f>
        <v>2317.0484115787094</v>
      </c>
      <c r="M957" s="10">
        <f>IF(AND($F957&gt;M$10,$E957&gt;0),$D957/$E957,IF(M$10=$F957,$D957-SUM($G957:L957),0))</f>
        <v>2317.0484115787094</v>
      </c>
      <c r="N957" s="2"/>
      <c r="O957" s="10">
        <f>I957*PRODUCT($O$17:O$17)</f>
        <v>2337.9018472829175</v>
      </c>
      <c r="P957" s="10">
        <f>J957*PRODUCT($O$17:P$17)</f>
        <v>2358.9429639084638</v>
      </c>
      <c r="Q957" s="10">
        <f>K957*PRODUCT($O$17:Q$17)</f>
        <v>2380.1734505836394</v>
      </c>
      <c r="R957" s="10">
        <f>L957*PRODUCT($O$17:R$17)</f>
        <v>2401.5950116388917</v>
      </c>
      <c r="S957" s="10">
        <f>M957*PRODUCT($O$17:S$17)</f>
        <v>2423.2093667436416</v>
      </c>
      <c r="T957" s="2"/>
      <c r="U957" s="10">
        <f t="shared" si="88"/>
        <v>78319.711883977739</v>
      </c>
      <c r="V957" s="10">
        <f t="shared" si="92"/>
        <v>76665.646327025068</v>
      </c>
      <c r="W957" s="10">
        <f t="shared" si="92"/>
        <v>74975.463693384649</v>
      </c>
      <c r="X957" s="10">
        <f t="shared" si="92"/>
        <v>73248.647854986222</v>
      </c>
      <c r="Y957" s="10">
        <f t="shared" si="92"/>
        <v>71484.676318937447</v>
      </c>
    </row>
    <row r="958" spans="1:25" s="5" customFormat="1" x14ac:dyDescent="0.2">
      <c r="A958" s="2"/>
      <c r="B958" s="29">
        <f>'3) Input geactiveerde inflatie'!B945</f>
        <v>933</v>
      </c>
      <c r="C958" s="29">
        <f>'3) Input geactiveerde inflatie'!D945</f>
        <v>4699.8267199256225</v>
      </c>
      <c r="D958" s="10">
        <f t="shared" si="89"/>
        <v>2349.9133599628112</v>
      </c>
      <c r="E958" s="39">
        <f>'3) Input geactiveerde inflatie'!E945</f>
        <v>24.5</v>
      </c>
      <c r="F958" s="51">
        <f>'3) Input geactiveerde inflatie'!F945</f>
        <v>2046</v>
      </c>
      <c r="G958" s="2"/>
      <c r="H958" s="53"/>
      <c r="I958" s="10">
        <f>IF(AND($F958&gt;I$10,$E958&gt;0),$D958/$E958,IF(I$10=$F958,$D958-SUM($G958:G958),0))</f>
        <v>95.914831018890254</v>
      </c>
      <c r="J958" s="10">
        <f>IF(AND($F958&gt;J$10,$E958&gt;0),$D958/$E958,IF(J$10=$F958,$D958-SUM($G958:I958),0))</f>
        <v>95.914831018890254</v>
      </c>
      <c r="K958" s="10">
        <f>IF(AND($F958&gt;K$10,$E958&gt;0),$D958/$E958,IF(K$10=$F958,$D958-SUM($G958:J958),0))</f>
        <v>95.914831018890254</v>
      </c>
      <c r="L958" s="10">
        <f>IF(AND($F958&gt;L$10,$E958&gt;0),$D958/$E958,IF(L$10=$F958,$D958-SUM($G958:K958),0))</f>
        <v>95.914831018890254</v>
      </c>
      <c r="M958" s="10">
        <f>IF(AND($F958&gt;M$10,$E958&gt;0),$D958/$E958,IF(M$10=$F958,$D958-SUM($G958:L958),0))</f>
        <v>95.914831018890254</v>
      </c>
      <c r="N958" s="2"/>
      <c r="O958" s="10">
        <f>I958*PRODUCT($O$17:O$17)</f>
        <v>96.77806449806026</v>
      </c>
      <c r="P958" s="10">
        <f>J958*PRODUCT($O$17:P$17)</f>
        <v>97.649067078542785</v>
      </c>
      <c r="Q958" s="10">
        <f>K958*PRODUCT($O$17:Q$17)</f>
        <v>98.527908682249659</v>
      </c>
      <c r="R958" s="10">
        <f>L958*PRODUCT($O$17:R$17)</f>
        <v>99.414659860389889</v>
      </c>
      <c r="S958" s="10">
        <f>M958*PRODUCT($O$17:S$17)</f>
        <v>100.30939179913339</v>
      </c>
      <c r="T958" s="2"/>
      <c r="U958" s="10">
        <f t="shared" si="88"/>
        <v>2274.2845157044162</v>
      </c>
      <c r="V958" s="10">
        <f t="shared" si="92"/>
        <v>2197.1040092672129</v>
      </c>
      <c r="W958" s="10">
        <f t="shared" si="92"/>
        <v>2118.3500366683679</v>
      </c>
      <c r="X958" s="10">
        <f t="shared" si="92"/>
        <v>2038.000527137993</v>
      </c>
      <c r="Y958" s="10">
        <f t="shared" si="92"/>
        <v>1956.0331400831012</v>
      </c>
    </row>
    <row r="959" spans="1:25" s="5" customFormat="1" x14ac:dyDescent="0.2">
      <c r="A959" s="2"/>
      <c r="B959" s="29">
        <f>'3) Input geactiveerde inflatie'!B946</f>
        <v>934</v>
      </c>
      <c r="C959" s="29">
        <f>'3) Input geactiveerde inflatie'!D946</f>
        <v>7107.1269581041124</v>
      </c>
      <c r="D959" s="10">
        <f t="shared" si="89"/>
        <v>3553.5634790520562</v>
      </c>
      <c r="E959" s="39">
        <f>'3) Input geactiveerde inflatie'!E946</f>
        <v>4.5</v>
      </c>
      <c r="F959" s="51">
        <f>'3) Input geactiveerde inflatie'!F946</f>
        <v>2026</v>
      </c>
      <c r="G959" s="2"/>
      <c r="H959" s="53"/>
      <c r="I959" s="10">
        <f>IF(AND($F959&gt;I$10,$E959&gt;0),$D959/$E959,IF(I$10=$F959,$D959-SUM($G959:G959),0))</f>
        <v>789.68077312267917</v>
      </c>
      <c r="J959" s="10">
        <f>IF(AND($F959&gt;J$10,$E959&gt;0),$D959/$E959,IF(J$10=$F959,$D959-SUM($G959:I959),0))</f>
        <v>789.68077312267917</v>
      </c>
      <c r="K959" s="10">
        <f>IF(AND($F959&gt;K$10,$E959&gt;0),$D959/$E959,IF(K$10=$F959,$D959-SUM($G959:J959),0))</f>
        <v>789.68077312267917</v>
      </c>
      <c r="L959" s="10">
        <f>IF(AND($F959&gt;L$10,$E959&gt;0),$D959/$E959,IF(L$10=$F959,$D959-SUM($G959:K959),0))</f>
        <v>789.68077312267917</v>
      </c>
      <c r="M959" s="10">
        <f>IF(AND($F959&gt;M$10,$E959&gt;0),$D959/$E959,IF(M$10=$F959,$D959-SUM($G959:L959),0))</f>
        <v>394.84038656133953</v>
      </c>
      <c r="N959" s="2"/>
      <c r="O959" s="10">
        <f>I959*PRODUCT($O$17:O$17)</f>
        <v>796.78790008078317</v>
      </c>
      <c r="P959" s="10">
        <f>J959*PRODUCT($O$17:P$17)</f>
        <v>803.95899118151021</v>
      </c>
      <c r="Q959" s="10">
        <f>K959*PRODUCT($O$17:Q$17)</f>
        <v>811.19462210214363</v>
      </c>
      <c r="R959" s="10">
        <f>L959*PRODUCT($O$17:R$17)</f>
        <v>818.49537370106282</v>
      </c>
      <c r="S959" s="10">
        <f>M959*PRODUCT($O$17:S$17)</f>
        <v>412.93091603218608</v>
      </c>
      <c r="T959" s="2"/>
      <c r="U959" s="10">
        <f t="shared" si="88"/>
        <v>2788.7576502827415</v>
      </c>
      <c r="V959" s="10">
        <f t="shared" si="92"/>
        <v>2009.8974779537757</v>
      </c>
      <c r="W959" s="10">
        <f t="shared" si="92"/>
        <v>1216.7919331532157</v>
      </c>
      <c r="X959" s="10">
        <f t="shared" si="92"/>
        <v>409.24768685053164</v>
      </c>
      <c r="Y959" s="10">
        <f t="shared" si="92"/>
        <v>0</v>
      </c>
    </row>
    <row r="960" spans="1:25" s="5" customFormat="1" x14ac:dyDescent="0.2">
      <c r="A960" s="2"/>
      <c r="B960" s="29">
        <f>'3) Input geactiveerde inflatie'!B947</f>
        <v>935</v>
      </c>
      <c r="C960" s="29">
        <f>'3) Input geactiveerde inflatie'!D947</f>
        <v>1.7462298274040222E-10</v>
      </c>
      <c r="D960" s="10">
        <f t="shared" si="89"/>
        <v>8.7311491370201111E-11</v>
      </c>
      <c r="E960" s="39">
        <f>'3) Input geactiveerde inflatie'!E947</f>
        <v>0</v>
      </c>
      <c r="F960" s="51">
        <f>'3) Input geactiveerde inflatie'!F947</f>
        <v>2021</v>
      </c>
      <c r="G960" s="2"/>
      <c r="H960" s="53"/>
      <c r="I960" s="10">
        <f>IF(AND($F960&gt;I$10,$E960&gt;0),$D960/$E960,IF(I$10=$F960,$D960-SUM($G960:G960),0))</f>
        <v>0</v>
      </c>
      <c r="J960" s="10">
        <f>IF(AND($F960&gt;J$10,$E960&gt;0),$D960/$E960,IF(J$10=$F960,$D960-SUM($G960:I960),0))</f>
        <v>0</v>
      </c>
      <c r="K960" s="10">
        <f>IF(AND($F960&gt;K$10,$E960&gt;0),$D960/$E960,IF(K$10=$F960,$D960-SUM($G960:J960),0))</f>
        <v>0</v>
      </c>
      <c r="L960" s="10">
        <f>IF(AND($F960&gt;L$10,$E960&gt;0),$D960/$E960,IF(L$10=$F960,$D960-SUM($G960:K960),0))</f>
        <v>0</v>
      </c>
      <c r="M960" s="10">
        <f>IF(AND($F960&gt;M$10,$E960&gt;0),$D960/$E960,IF(M$10=$F960,$D960-SUM($G960:L960),0))</f>
        <v>0</v>
      </c>
      <c r="N960" s="2"/>
      <c r="O960" s="10">
        <f>I960*PRODUCT($O$17:O$17)</f>
        <v>0</v>
      </c>
      <c r="P960" s="10">
        <f>J960*PRODUCT($O$17:P$17)</f>
        <v>0</v>
      </c>
      <c r="Q960" s="10">
        <f>K960*PRODUCT($O$17:Q$17)</f>
        <v>0</v>
      </c>
      <c r="R960" s="10">
        <f>L960*PRODUCT($O$17:R$17)</f>
        <v>0</v>
      </c>
      <c r="S960" s="10">
        <f>M960*PRODUCT($O$17:S$17)</f>
        <v>0</v>
      </c>
      <c r="T960" s="2"/>
      <c r="U960" s="10">
        <f t="shared" si="88"/>
        <v>8.8097294792532912E-11</v>
      </c>
      <c r="V960" s="10">
        <f t="shared" si="92"/>
        <v>8.8890170445665705E-11</v>
      </c>
      <c r="W960" s="10">
        <f t="shared" si="92"/>
        <v>8.9690181979676694E-11</v>
      </c>
      <c r="X960" s="10">
        <f t="shared" si="92"/>
        <v>9.0497393617493777E-11</v>
      </c>
      <c r="Y960" s="10">
        <f t="shared" si="92"/>
        <v>9.1311870160051215E-11</v>
      </c>
    </row>
    <row r="961" spans="1:25" s="5" customFormat="1" x14ac:dyDescent="0.2">
      <c r="A961" s="2"/>
      <c r="B961" s="29">
        <f>'3) Input geactiveerde inflatie'!B948</f>
        <v>936</v>
      </c>
      <c r="C961" s="29">
        <f>'3) Input geactiveerde inflatie'!D948</f>
        <v>-70.181888437285352</v>
      </c>
      <c r="D961" s="10">
        <f t="shared" si="89"/>
        <v>-35.090944218642676</v>
      </c>
      <c r="E961" s="39">
        <f>'3) Input geactiveerde inflatie'!E948</f>
        <v>0</v>
      </c>
      <c r="F961" s="51">
        <f>'3) Input geactiveerde inflatie'!F948</f>
        <v>2016</v>
      </c>
      <c r="G961" s="2"/>
      <c r="H961" s="53"/>
      <c r="I961" s="10">
        <f>IF(AND($F961&gt;I$10,$E961&gt;0),$D961/$E961,IF(I$10=$F961,$D961-SUM($G961:G961),0))</f>
        <v>0</v>
      </c>
      <c r="J961" s="10">
        <f>IF(AND($F961&gt;J$10,$E961&gt;0),$D961/$E961,IF(J$10=$F961,$D961-SUM($G961:I961),0))</f>
        <v>0</v>
      </c>
      <c r="K961" s="10">
        <f>IF(AND($F961&gt;K$10,$E961&gt;0),$D961/$E961,IF(K$10=$F961,$D961-SUM($G961:J961),0))</f>
        <v>0</v>
      </c>
      <c r="L961" s="10">
        <f>IF(AND($F961&gt;L$10,$E961&gt;0),$D961/$E961,IF(L$10=$F961,$D961-SUM($G961:K961),0))</f>
        <v>0</v>
      </c>
      <c r="M961" s="10">
        <f>IF(AND($F961&gt;M$10,$E961&gt;0),$D961/$E961,IF(M$10=$F961,$D961-SUM($G961:L961),0))</f>
        <v>0</v>
      </c>
      <c r="N961" s="2"/>
      <c r="O961" s="10">
        <f>I961*PRODUCT($O$17:O$17)</f>
        <v>0</v>
      </c>
      <c r="P961" s="10">
        <f>J961*PRODUCT($O$17:P$17)</f>
        <v>0</v>
      </c>
      <c r="Q961" s="10">
        <f>K961*PRODUCT($O$17:Q$17)</f>
        <v>0</v>
      </c>
      <c r="R961" s="10">
        <f>L961*PRODUCT($O$17:R$17)</f>
        <v>0</v>
      </c>
      <c r="S961" s="10">
        <f>M961*PRODUCT($O$17:S$17)</f>
        <v>0</v>
      </c>
      <c r="T961" s="2"/>
      <c r="U961" s="10">
        <f t="shared" si="88"/>
        <v>-35.406762716610459</v>
      </c>
      <c r="V961" s="10">
        <f t="shared" si="92"/>
        <v>-35.72542358105995</v>
      </c>
      <c r="W961" s="10">
        <f t="shared" si="92"/>
        <v>-36.046952393289487</v>
      </c>
      <c r="X961" s="10">
        <f t="shared" si="92"/>
        <v>-36.371374964829087</v>
      </c>
      <c r="Y961" s="10">
        <f t="shared" si="92"/>
        <v>-36.698717339512548</v>
      </c>
    </row>
    <row r="962" spans="1:25" s="5" customFormat="1" x14ac:dyDescent="0.2">
      <c r="A962" s="2"/>
      <c r="B962" s="29">
        <f>'3) Input geactiveerde inflatie'!B949</f>
        <v>937</v>
      </c>
      <c r="C962" s="29">
        <f>'3) Input geactiveerde inflatie'!D949</f>
        <v>131728.07011332922</v>
      </c>
      <c r="D962" s="10">
        <f t="shared" si="89"/>
        <v>65864.035056664608</v>
      </c>
      <c r="E962" s="39">
        <f>'3) Input geactiveerde inflatie'!E949</f>
        <v>45.5</v>
      </c>
      <c r="F962" s="51">
        <f>'3) Input geactiveerde inflatie'!F949</f>
        <v>2067</v>
      </c>
      <c r="G962" s="2"/>
      <c r="H962" s="53"/>
      <c r="I962" s="10">
        <f>IF(AND($F962&gt;I$10,$E962&gt;0),$D962/$E962,IF(I$10=$F962,$D962-SUM($G962:G962),0))</f>
        <v>1447.5612100365847</v>
      </c>
      <c r="J962" s="10">
        <f>IF(AND($F962&gt;J$10,$E962&gt;0),$D962/$E962,IF(J$10=$F962,$D962-SUM($G962:I962),0))</f>
        <v>1447.5612100365847</v>
      </c>
      <c r="K962" s="10">
        <f>IF(AND($F962&gt;K$10,$E962&gt;0),$D962/$E962,IF(K$10=$F962,$D962-SUM($G962:J962),0))</f>
        <v>1447.5612100365847</v>
      </c>
      <c r="L962" s="10">
        <f>IF(AND($F962&gt;L$10,$E962&gt;0),$D962/$E962,IF(L$10=$F962,$D962-SUM($G962:K962),0))</f>
        <v>1447.5612100365847</v>
      </c>
      <c r="M962" s="10">
        <f>IF(AND($F962&gt;M$10,$E962&gt;0),$D962/$E962,IF(M$10=$F962,$D962-SUM($G962:L962),0))</f>
        <v>1447.5612100365847</v>
      </c>
      <c r="N962" s="2"/>
      <c r="O962" s="10">
        <f>I962*PRODUCT($O$17:O$17)</f>
        <v>1460.5892609269138</v>
      </c>
      <c r="P962" s="10">
        <f>J962*PRODUCT($O$17:P$17)</f>
        <v>1473.7345642752559</v>
      </c>
      <c r="Q962" s="10">
        <f>K962*PRODUCT($O$17:Q$17)</f>
        <v>1486.9981753537329</v>
      </c>
      <c r="R962" s="10">
        <f>L962*PRODUCT($O$17:R$17)</f>
        <v>1500.3811589319164</v>
      </c>
      <c r="S962" s="10">
        <f>M962*PRODUCT($O$17:S$17)</f>
        <v>1513.8845893623036</v>
      </c>
      <c r="T962" s="2"/>
      <c r="U962" s="10">
        <f t="shared" si="88"/>
        <v>64996.222111247676</v>
      </c>
      <c r="V962" s="10">
        <f t="shared" si="92"/>
        <v>64107.453545973643</v>
      </c>
      <c r="W962" s="10">
        <f t="shared" si="92"/>
        <v>63197.422452533661</v>
      </c>
      <c r="X962" s="10">
        <f t="shared" si="92"/>
        <v>62265.818095674542</v>
      </c>
      <c r="Y962" s="10">
        <f t="shared" si="92"/>
        <v>61312.325869173306</v>
      </c>
    </row>
    <row r="963" spans="1:25" s="5" customFormat="1" x14ac:dyDescent="0.2">
      <c r="A963" s="2"/>
      <c r="B963" s="29">
        <f>'3) Input geactiveerde inflatie'!B950</f>
        <v>938</v>
      </c>
      <c r="C963" s="29">
        <f>'3) Input geactiveerde inflatie'!D950</f>
        <v>87594.60816579964</v>
      </c>
      <c r="D963" s="10">
        <f t="shared" si="89"/>
        <v>43797.30408289982</v>
      </c>
      <c r="E963" s="39">
        <f>'3) Input geactiveerde inflatie'!E950</f>
        <v>35.5</v>
      </c>
      <c r="F963" s="51">
        <f>'3) Input geactiveerde inflatie'!F950</f>
        <v>2057</v>
      </c>
      <c r="G963" s="2"/>
      <c r="H963" s="53"/>
      <c r="I963" s="10">
        <f>IF(AND($F963&gt;I$10,$E963&gt;0),$D963/$E963,IF(I$10=$F963,$D963-SUM($G963:G963),0))</f>
        <v>1233.7268755746429</v>
      </c>
      <c r="J963" s="10">
        <f>IF(AND($F963&gt;J$10,$E963&gt;0),$D963/$E963,IF(J$10=$F963,$D963-SUM($G963:I963),0))</f>
        <v>1233.7268755746429</v>
      </c>
      <c r="K963" s="10">
        <f>IF(AND($F963&gt;K$10,$E963&gt;0),$D963/$E963,IF(K$10=$F963,$D963-SUM($G963:J963),0))</f>
        <v>1233.7268755746429</v>
      </c>
      <c r="L963" s="10">
        <f>IF(AND($F963&gt;L$10,$E963&gt;0),$D963/$E963,IF(L$10=$F963,$D963-SUM($G963:K963),0))</f>
        <v>1233.7268755746429</v>
      </c>
      <c r="M963" s="10">
        <f>IF(AND($F963&gt;M$10,$E963&gt;0),$D963/$E963,IF(M$10=$F963,$D963-SUM($G963:L963),0))</f>
        <v>1233.7268755746429</v>
      </c>
      <c r="N963" s="2"/>
      <c r="O963" s="10">
        <f>I963*PRODUCT($O$17:O$17)</f>
        <v>1244.8304174548146</v>
      </c>
      <c r="P963" s="10">
        <f>J963*PRODUCT($O$17:P$17)</f>
        <v>1256.0338912119078</v>
      </c>
      <c r="Q963" s="10">
        <f>K963*PRODUCT($O$17:Q$17)</f>
        <v>1267.3381962328147</v>
      </c>
      <c r="R963" s="10">
        <f>L963*PRODUCT($O$17:R$17)</f>
        <v>1278.74423999891</v>
      </c>
      <c r="S963" s="10">
        <f>M963*PRODUCT($O$17:S$17)</f>
        <v>1290.2529381589</v>
      </c>
      <c r="T963" s="2"/>
      <c r="U963" s="10">
        <f t="shared" si="88"/>
        <v>42946.649402191098</v>
      </c>
      <c r="V963" s="10">
        <f t="shared" si="92"/>
        <v>42077.135355598904</v>
      </c>
      <c r="W963" s="10">
        <f t="shared" si="92"/>
        <v>41188.491377566475</v>
      </c>
      <c r="X963" s="10">
        <f t="shared" si="92"/>
        <v>40280.443559965664</v>
      </c>
      <c r="Y963" s="10">
        <f t="shared" si="92"/>
        <v>39352.714613846452</v>
      </c>
    </row>
    <row r="964" spans="1:25" s="5" customFormat="1" x14ac:dyDescent="0.2">
      <c r="A964" s="2"/>
      <c r="B964" s="29">
        <f>'3) Input geactiveerde inflatie'!B951</f>
        <v>939</v>
      </c>
      <c r="C964" s="29">
        <f>'3) Input geactiveerde inflatie'!D951</f>
        <v>280525.76688540354</v>
      </c>
      <c r="D964" s="10">
        <f t="shared" si="89"/>
        <v>140262.88344270177</v>
      </c>
      <c r="E964" s="39">
        <f>'3) Input geactiveerde inflatie'!E951</f>
        <v>46.5</v>
      </c>
      <c r="F964" s="51">
        <f>'3) Input geactiveerde inflatie'!F951</f>
        <v>2068</v>
      </c>
      <c r="G964" s="2"/>
      <c r="H964" s="53"/>
      <c r="I964" s="10">
        <f>IF(AND($F964&gt;I$10,$E964&gt;0),$D964/$E964,IF(I$10=$F964,$D964-SUM($G964:G964),0))</f>
        <v>3016.4060955419736</v>
      </c>
      <c r="J964" s="10">
        <f>IF(AND($F964&gt;J$10,$E964&gt;0),$D964/$E964,IF(J$10=$F964,$D964-SUM($G964:I964),0))</f>
        <v>3016.4060955419736</v>
      </c>
      <c r="K964" s="10">
        <f>IF(AND($F964&gt;K$10,$E964&gt;0),$D964/$E964,IF(K$10=$F964,$D964-SUM($G964:J964),0))</f>
        <v>3016.4060955419736</v>
      </c>
      <c r="L964" s="10">
        <f>IF(AND($F964&gt;L$10,$E964&gt;0),$D964/$E964,IF(L$10=$F964,$D964-SUM($G964:K964),0))</f>
        <v>3016.4060955419736</v>
      </c>
      <c r="M964" s="10">
        <f>IF(AND($F964&gt;M$10,$E964&gt;0),$D964/$E964,IF(M$10=$F964,$D964-SUM($G964:L964),0))</f>
        <v>3016.4060955419736</v>
      </c>
      <c r="N964" s="2"/>
      <c r="O964" s="10">
        <f>I964*PRODUCT($O$17:O$17)</f>
        <v>3043.5537504018512</v>
      </c>
      <c r="P964" s="10">
        <f>J964*PRODUCT($O$17:P$17)</f>
        <v>3070.9457341554676</v>
      </c>
      <c r="Q964" s="10">
        <f>K964*PRODUCT($O$17:Q$17)</f>
        <v>3098.584245762866</v>
      </c>
      <c r="R964" s="10">
        <f>L964*PRODUCT($O$17:R$17)</f>
        <v>3126.4715039747316</v>
      </c>
      <c r="S964" s="10">
        <f>M964*PRODUCT($O$17:S$17)</f>
        <v>3154.6097475105039</v>
      </c>
      <c r="T964" s="2"/>
      <c r="U964" s="10">
        <f t="shared" si="88"/>
        <v>138481.69564328421</v>
      </c>
      <c r="V964" s="10">
        <f t="shared" si="92"/>
        <v>136657.08516991828</v>
      </c>
      <c r="W964" s="10">
        <f t="shared" si="92"/>
        <v>134788.41469068464</v>
      </c>
      <c r="X964" s="10">
        <f t="shared" si="92"/>
        <v>132875.03891892606</v>
      </c>
      <c r="Y964" s="10">
        <f t="shared" si="92"/>
        <v>130916.30452168589</v>
      </c>
    </row>
    <row r="965" spans="1:25" s="5" customFormat="1" x14ac:dyDescent="0.2">
      <c r="A965" s="2"/>
      <c r="B965" s="29">
        <f>'3) Input geactiveerde inflatie'!B952</f>
        <v>940</v>
      </c>
      <c r="C965" s="29">
        <f>'3) Input geactiveerde inflatie'!D952</f>
        <v>57385.789837615099</v>
      </c>
      <c r="D965" s="10">
        <f t="shared" si="89"/>
        <v>28692.894918807549</v>
      </c>
      <c r="E965" s="39">
        <f>'3) Input geactiveerde inflatie'!E952</f>
        <v>36.5</v>
      </c>
      <c r="F965" s="51">
        <f>'3) Input geactiveerde inflatie'!F952</f>
        <v>2058</v>
      </c>
      <c r="G965" s="2"/>
      <c r="H965" s="53"/>
      <c r="I965" s="10">
        <f>IF(AND($F965&gt;I$10,$E965&gt;0),$D965/$E965,IF(I$10=$F965,$D965-SUM($G965:G965),0))</f>
        <v>786.10671010431645</v>
      </c>
      <c r="J965" s="10">
        <f>IF(AND($F965&gt;J$10,$E965&gt;0),$D965/$E965,IF(J$10=$F965,$D965-SUM($G965:I965),0))</f>
        <v>786.10671010431645</v>
      </c>
      <c r="K965" s="10">
        <f>IF(AND($F965&gt;K$10,$E965&gt;0),$D965/$E965,IF(K$10=$F965,$D965-SUM($G965:J965),0))</f>
        <v>786.10671010431645</v>
      </c>
      <c r="L965" s="10">
        <f>IF(AND($F965&gt;L$10,$E965&gt;0),$D965/$E965,IF(L$10=$F965,$D965-SUM($G965:K965),0))</f>
        <v>786.10671010431645</v>
      </c>
      <c r="M965" s="10">
        <f>IF(AND($F965&gt;M$10,$E965&gt;0),$D965/$E965,IF(M$10=$F965,$D965-SUM($G965:L965),0))</f>
        <v>786.10671010431645</v>
      </c>
      <c r="N965" s="2"/>
      <c r="O965" s="10">
        <f>I965*PRODUCT($O$17:O$17)</f>
        <v>793.18167049525516</v>
      </c>
      <c r="P965" s="10">
        <f>J965*PRODUCT($O$17:P$17)</f>
        <v>800.32030552971241</v>
      </c>
      <c r="Q965" s="10">
        <f>K965*PRODUCT($O$17:Q$17)</f>
        <v>807.52318827947965</v>
      </c>
      <c r="R965" s="10">
        <f>L965*PRODUCT($O$17:R$17)</f>
        <v>814.7908969739949</v>
      </c>
      <c r="S965" s="10">
        <f>M965*PRODUCT($O$17:S$17)</f>
        <v>822.12401504676075</v>
      </c>
      <c r="T965" s="2"/>
      <c r="U965" s="10">
        <f t="shared" si="88"/>
        <v>28157.949302581561</v>
      </c>
      <c r="V965" s="10">
        <f t="shared" si="92"/>
        <v>27611.050540775079</v>
      </c>
      <c r="W965" s="10">
        <f t="shared" si="92"/>
        <v>27052.02680736257</v>
      </c>
      <c r="X965" s="10">
        <f t="shared" si="92"/>
        <v>26480.704151654834</v>
      </c>
      <c r="Y965" s="10">
        <f t="shared" si="92"/>
        <v>25896.906473972966</v>
      </c>
    </row>
    <row r="966" spans="1:25" s="5" customFormat="1" x14ac:dyDescent="0.2">
      <c r="A966" s="2"/>
      <c r="B966" s="29">
        <f>'3) Input geactiveerde inflatie'!B953</f>
        <v>941</v>
      </c>
      <c r="C966" s="29">
        <f>'3) Input geactiveerde inflatie'!D953</f>
        <v>849.12995336208587</v>
      </c>
      <c r="D966" s="10">
        <f t="shared" si="89"/>
        <v>424.56497668104294</v>
      </c>
      <c r="E966" s="39">
        <f>'3) Input geactiveerde inflatie'!E953</f>
        <v>26.5</v>
      </c>
      <c r="F966" s="51">
        <f>'3) Input geactiveerde inflatie'!F953</f>
        <v>2048</v>
      </c>
      <c r="G966" s="2"/>
      <c r="H966" s="53"/>
      <c r="I966" s="10">
        <f>IF(AND($F966&gt;I$10,$E966&gt;0),$D966/$E966,IF(I$10=$F966,$D966-SUM($G966:G966),0))</f>
        <v>16.021319874756337</v>
      </c>
      <c r="J966" s="10">
        <f>IF(AND($F966&gt;J$10,$E966&gt;0),$D966/$E966,IF(J$10=$F966,$D966-SUM($G966:I966),0))</f>
        <v>16.021319874756337</v>
      </c>
      <c r="K966" s="10">
        <f>IF(AND($F966&gt;K$10,$E966&gt;0),$D966/$E966,IF(K$10=$F966,$D966-SUM($G966:J966),0))</f>
        <v>16.021319874756337</v>
      </c>
      <c r="L966" s="10">
        <f>IF(AND($F966&gt;L$10,$E966&gt;0),$D966/$E966,IF(L$10=$F966,$D966-SUM($G966:K966),0))</f>
        <v>16.021319874756337</v>
      </c>
      <c r="M966" s="10">
        <f>IF(AND($F966&gt;M$10,$E966&gt;0),$D966/$E966,IF(M$10=$F966,$D966-SUM($G966:L966),0))</f>
        <v>16.021319874756337</v>
      </c>
      <c r="N966" s="2"/>
      <c r="O966" s="10">
        <f>I966*PRODUCT($O$17:O$17)</f>
        <v>16.165511753629143</v>
      </c>
      <c r="P966" s="10">
        <f>J966*PRODUCT($O$17:P$17)</f>
        <v>16.311001359411804</v>
      </c>
      <c r="Q966" s="10">
        <f>K966*PRODUCT($O$17:Q$17)</f>
        <v>16.457800371646506</v>
      </c>
      <c r="R966" s="10">
        <f>L966*PRODUCT($O$17:R$17)</f>
        <v>16.605920574991323</v>
      </c>
      <c r="S966" s="10">
        <f>M966*PRODUCT($O$17:S$17)</f>
        <v>16.755373860166245</v>
      </c>
      <c r="T966" s="2"/>
      <c r="U966" s="10">
        <f t="shared" si="88"/>
        <v>412.22054971754318</v>
      </c>
      <c r="V966" s="10">
        <f t="shared" si="92"/>
        <v>399.61953330558919</v>
      </c>
      <c r="W966" s="10">
        <f t="shared" si="92"/>
        <v>386.75830873369296</v>
      </c>
      <c r="X966" s="10">
        <f t="shared" si="92"/>
        <v>373.63321293730485</v>
      </c>
      <c r="Y966" s="10">
        <f t="shared" si="92"/>
        <v>360.24053799357432</v>
      </c>
    </row>
    <row r="967" spans="1:25" s="5" customFormat="1" x14ac:dyDescent="0.2">
      <c r="A967" s="2"/>
      <c r="B967" s="29">
        <f>'3) Input geactiveerde inflatie'!B954</f>
        <v>942</v>
      </c>
      <c r="C967" s="29">
        <f>'3) Input geactiveerde inflatie'!D954</f>
        <v>204851.69273877889</v>
      </c>
      <c r="D967" s="10">
        <f t="shared" si="89"/>
        <v>102425.84636938944</v>
      </c>
      <c r="E967" s="39">
        <f>'3) Input geactiveerde inflatie'!E954</f>
        <v>47.5</v>
      </c>
      <c r="F967" s="51">
        <f>'3) Input geactiveerde inflatie'!F954</f>
        <v>2069</v>
      </c>
      <c r="G967" s="2"/>
      <c r="H967" s="53"/>
      <c r="I967" s="10">
        <f>IF(AND($F967&gt;I$10,$E967&gt;0),$D967/$E967,IF(I$10=$F967,$D967-SUM($G967:G967),0))</f>
        <v>2156.3336077766198</v>
      </c>
      <c r="J967" s="10">
        <f>IF(AND($F967&gt;J$10,$E967&gt;0),$D967/$E967,IF(J$10=$F967,$D967-SUM($G967:I967),0))</f>
        <v>2156.3336077766198</v>
      </c>
      <c r="K967" s="10">
        <f>IF(AND($F967&gt;K$10,$E967&gt;0),$D967/$E967,IF(K$10=$F967,$D967-SUM($G967:J967),0))</f>
        <v>2156.3336077766198</v>
      </c>
      <c r="L967" s="10">
        <f>IF(AND($F967&gt;L$10,$E967&gt;0),$D967/$E967,IF(L$10=$F967,$D967-SUM($G967:K967),0))</f>
        <v>2156.3336077766198</v>
      </c>
      <c r="M967" s="10">
        <f>IF(AND($F967&gt;M$10,$E967&gt;0),$D967/$E967,IF(M$10=$F967,$D967-SUM($G967:L967),0))</f>
        <v>2156.3336077766198</v>
      </c>
      <c r="N967" s="2"/>
      <c r="O967" s="10">
        <f>I967*PRODUCT($O$17:O$17)</f>
        <v>2175.7406102466093</v>
      </c>
      <c r="P967" s="10">
        <f>J967*PRODUCT($O$17:P$17)</f>
        <v>2195.3222757388285</v>
      </c>
      <c r="Q967" s="10">
        <f>K967*PRODUCT($O$17:Q$17)</f>
        <v>2215.0801762204774</v>
      </c>
      <c r="R967" s="10">
        <f>L967*PRODUCT($O$17:R$17)</f>
        <v>2235.0158978064615</v>
      </c>
      <c r="S967" s="10">
        <f>M967*PRODUCT($O$17:S$17)</f>
        <v>2255.1310408867193</v>
      </c>
      <c r="T967" s="2"/>
      <c r="U967" s="10">
        <f t="shared" si="88"/>
        <v>101171.93837646734</v>
      </c>
      <c r="V967" s="10">
        <f t="shared" si="92"/>
        <v>99887.163546116702</v>
      </c>
      <c r="W967" s="10">
        <f t="shared" si="92"/>
        <v>98571.067841811266</v>
      </c>
      <c r="X967" s="10">
        <f t="shared" si="92"/>
        <v>97223.191554581106</v>
      </c>
      <c r="Y967" s="10">
        <f t="shared" si="92"/>
        <v>95843.069237685617</v>
      </c>
    </row>
    <row r="968" spans="1:25" s="5" customFormat="1" x14ac:dyDescent="0.2">
      <c r="A968" s="2"/>
      <c r="B968" s="29">
        <f>'3) Input geactiveerde inflatie'!B955</f>
        <v>943</v>
      </c>
      <c r="C968" s="29">
        <f>'3) Input geactiveerde inflatie'!D955</f>
        <v>33636.464969634893</v>
      </c>
      <c r="D968" s="10">
        <f t="shared" si="89"/>
        <v>16818.232484817447</v>
      </c>
      <c r="E968" s="39">
        <f>'3) Input geactiveerde inflatie'!E955</f>
        <v>37.5</v>
      </c>
      <c r="F968" s="51">
        <f>'3) Input geactiveerde inflatie'!F955</f>
        <v>2059</v>
      </c>
      <c r="G968" s="2"/>
      <c r="H968" s="53"/>
      <c r="I968" s="10">
        <f>IF(AND($F968&gt;I$10,$E968&gt;0),$D968/$E968,IF(I$10=$F968,$D968-SUM($G968:G968),0))</f>
        <v>448.48619959513189</v>
      </c>
      <c r="J968" s="10">
        <f>IF(AND($F968&gt;J$10,$E968&gt;0),$D968/$E968,IF(J$10=$F968,$D968-SUM($G968:I968),0))</f>
        <v>448.48619959513189</v>
      </c>
      <c r="K968" s="10">
        <f>IF(AND($F968&gt;K$10,$E968&gt;0),$D968/$E968,IF(K$10=$F968,$D968-SUM($G968:J968),0))</f>
        <v>448.48619959513189</v>
      </c>
      <c r="L968" s="10">
        <f>IF(AND($F968&gt;L$10,$E968&gt;0),$D968/$E968,IF(L$10=$F968,$D968-SUM($G968:K968),0))</f>
        <v>448.48619959513189</v>
      </c>
      <c r="M968" s="10">
        <f>IF(AND($F968&gt;M$10,$E968&gt;0),$D968/$E968,IF(M$10=$F968,$D968-SUM($G968:L968),0))</f>
        <v>448.48619959513189</v>
      </c>
      <c r="N968" s="2"/>
      <c r="O968" s="10">
        <f>I968*PRODUCT($O$17:O$17)</f>
        <v>452.52257539148803</v>
      </c>
      <c r="P968" s="10">
        <f>J968*PRODUCT($O$17:P$17)</f>
        <v>456.59527857001137</v>
      </c>
      <c r="Q968" s="10">
        <f>K968*PRODUCT($O$17:Q$17)</f>
        <v>460.7046360771414</v>
      </c>
      <c r="R968" s="10">
        <f>L968*PRODUCT($O$17:R$17)</f>
        <v>464.8509778018356</v>
      </c>
      <c r="S968" s="10">
        <f>M968*PRODUCT($O$17:S$17)</f>
        <v>469.0346366020521</v>
      </c>
      <c r="T968" s="2"/>
      <c r="U968" s="10">
        <f t="shared" si="88"/>
        <v>16517.074001789311</v>
      </c>
      <c r="V968" s="10">
        <f t="shared" si="92"/>
        <v>16209.132389235403</v>
      </c>
      <c r="W968" s="10">
        <f t="shared" si="92"/>
        <v>15894.309944661378</v>
      </c>
      <c r="X968" s="10">
        <f t="shared" si="92"/>
        <v>15572.507756361492</v>
      </c>
      <c r="Y968" s="10">
        <f t="shared" si="92"/>
        <v>15243.625689566692</v>
      </c>
    </row>
    <row r="969" spans="1:25" s="5" customFormat="1" x14ac:dyDescent="0.2">
      <c r="A969" s="2"/>
      <c r="B969" s="29">
        <f>'3) Input geactiveerde inflatie'!B956</f>
        <v>944</v>
      </c>
      <c r="C969" s="29">
        <f>'3) Input geactiveerde inflatie'!D956</f>
        <v>409.4303699723223</v>
      </c>
      <c r="D969" s="10">
        <f t="shared" si="89"/>
        <v>204.71518498616115</v>
      </c>
      <c r="E969" s="39">
        <f>'3) Input geactiveerde inflatie'!E956</f>
        <v>27.5</v>
      </c>
      <c r="F969" s="51">
        <f>'3) Input geactiveerde inflatie'!F956</f>
        <v>2049</v>
      </c>
      <c r="G969" s="2"/>
      <c r="H969" s="53"/>
      <c r="I969" s="10">
        <f>IF(AND($F969&gt;I$10,$E969&gt;0),$D969/$E969,IF(I$10=$F969,$D969-SUM($G969:G969),0))</f>
        <v>7.4441885449513148</v>
      </c>
      <c r="J969" s="10">
        <f>IF(AND($F969&gt;J$10,$E969&gt;0),$D969/$E969,IF(J$10=$F969,$D969-SUM($G969:I969),0))</f>
        <v>7.4441885449513148</v>
      </c>
      <c r="K969" s="10">
        <f>IF(AND($F969&gt;K$10,$E969&gt;0),$D969/$E969,IF(K$10=$F969,$D969-SUM($G969:J969),0))</f>
        <v>7.4441885449513148</v>
      </c>
      <c r="L969" s="10">
        <f>IF(AND($F969&gt;L$10,$E969&gt;0),$D969/$E969,IF(L$10=$F969,$D969-SUM($G969:K969),0))</f>
        <v>7.4441885449513148</v>
      </c>
      <c r="M969" s="10">
        <f>IF(AND($F969&gt;M$10,$E969&gt;0),$D969/$E969,IF(M$10=$F969,$D969-SUM($G969:L969),0))</f>
        <v>7.4441885449513148</v>
      </c>
      <c r="N969" s="2"/>
      <c r="O969" s="10">
        <f>I969*PRODUCT($O$17:O$17)</f>
        <v>7.5111862418558761</v>
      </c>
      <c r="P969" s="10">
        <f>J969*PRODUCT($O$17:P$17)</f>
        <v>7.578786918032578</v>
      </c>
      <c r="Q969" s="10">
        <f>K969*PRODUCT($O$17:Q$17)</f>
        <v>7.6469960002948696</v>
      </c>
      <c r="R969" s="10">
        <f>L969*PRODUCT($O$17:R$17)</f>
        <v>7.7158189642975223</v>
      </c>
      <c r="S969" s="10">
        <f>M969*PRODUCT($O$17:S$17)</f>
        <v>7.7852613349761999</v>
      </c>
      <c r="T969" s="2"/>
      <c r="U969" s="10">
        <f t="shared" si="88"/>
        <v>199.0464354091807</v>
      </c>
      <c r="V969" s="10">
        <f t="shared" si="92"/>
        <v>193.25906640983072</v>
      </c>
      <c r="W969" s="10">
        <f t="shared" si="92"/>
        <v>187.35140200722429</v>
      </c>
      <c r="X969" s="10">
        <f t="shared" si="92"/>
        <v>181.32174566099178</v>
      </c>
      <c r="Y969" s="10">
        <f t="shared" si="92"/>
        <v>175.16838003696446</v>
      </c>
    </row>
    <row r="970" spans="1:25" s="5" customFormat="1" x14ac:dyDescent="0.2">
      <c r="A970" s="2"/>
      <c r="B970" s="29">
        <f>'3) Input geactiveerde inflatie'!B957</f>
        <v>945</v>
      </c>
      <c r="C970" s="29">
        <f>'3) Input geactiveerde inflatie'!D957</f>
        <v>5244.5652389454772</v>
      </c>
      <c r="D970" s="10">
        <f t="shared" si="89"/>
        <v>2622.2826194727386</v>
      </c>
      <c r="E970" s="39">
        <f>'3) Input geactiveerde inflatie'!E957</f>
        <v>2.5</v>
      </c>
      <c r="F970" s="51">
        <f>'3) Input geactiveerde inflatie'!F957</f>
        <v>2024</v>
      </c>
      <c r="G970" s="2"/>
      <c r="H970" s="53"/>
      <c r="I970" s="10">
        <f>IF(AND($F970&gt;I$10,$E970&gt;0),$D970/$E970,IF(I$10=$F970,$D970-SUM($G970:G970),0))</f>
        <v>1048.9130477890953</v>
      </c>
      <c r="J970" s="10">
        <f>IF(AND($F970&gt;J$10,$E970&gt;0),$D970/$E970,IF(J$10=$F970,$D970-SUM($G970:I970),0))</f>
        <v>1048.9130477890953</v>
      </c>
      <c r="K970" s="10">
        <f>IF(AND($F970&gt;K$10,$E970&gt;0),$D970/$E970,IF(K$10=$F970,$D970-SUM($G970:J970),0))</f>
        <v>524.4565238945479</v>
      </c>
      <c r="L970" s="10">
        <f>IF(AND($F970&gt;L$10,$E970&gt;0),$D970/$E970,IF(L$10=$F970,$D970-SUM($G970:K970),0))</f>
        <v>0</v>
      </c>
      <c r="M970" s="10">
        <f>IF(AND($F970&gt;M$10,$E970&gt;0),$D970/$E970,IF(M$10=$F970,$D970-SUM($G970:L970),0))</f>
        <v>0</v>
      </c>
      <c r="N970" s="2"/>
      <c r="O970" s="10">
        <f>I970*PRODUCT($O$17:O$17)</f>
        <v>1058.3532652191971</v>
      </c>
      <c r="P970" s="10">
        <f>J970*PRODUCT($O$17:P$17)</f>
        <v>1067.8784446061698</v>
      </c>
      <c r="Q970" s="10">
        <f>K970*PRODUCT($O$17:Q$17)</f>
        <v>538.74467530381276</v>
      </c>
      <c r="R970" s="10">
        <f>L970*PRODUCT($O$17:R$17)</f>
        <v>0</v>
      </c>
      <c r="S970" s="10">
        <f>M970*PRODUCT($O$17:S$17)</f>
        <v>0</v>
      </c>
      <c r="T970" s="2"/>
      <c r="U970" s="10">
        <f t="shared" si="88"/>
        <v>1587.529897828796</v>
      </c>
      <c r="V970" s="10">
        <f t="shared" si="92"/>
        <v>533.93922230308522</v>
      </c>
      <c r="W970" s="10">
        <f t="shared" si="92"/>
        <v>0</v>
      </c>
      <c r="X970" s="10">
        <f t="shared" si="92"/>
        <v>0</v>
      </c>
      <c r="Y970" s="10">
        <f t="shared" si="92"/>
        <v>0</v>
      </c>
    </row>
    <row r="971" spans="1:25" s="5" customFormat="1" x14ac:dyDescent="0.2">
      <c r="A971" s="2"/>
      <c r="B971" s="29">
        <f>'3) Input geactiveerde inflatie'!B958</f>
        <v>946</v>
      </c>
      <c r="C971" s="29">
        <f>'3) Input geactiveerde inflatie'!D958</f>
        <v>-1.7807906260713937E-12</v>
      </c>
      <c r="D971" s="10">
        <f t="shared" si="89"/>
        <v>-8.9039531303569683E-13</v>
      </c>
      <c r="E971" s="39">
        <f>'3) Input geactiveerde inflatie'!E958</f>
        <v>0</v>
      </c>
      <c r="F971" s="51">
        <f>'3) Input geactiveerde inflatie'!F958</f>
        <v>2020</v>
      </c>
      <c r="G971" s="2"/>
      <c r="H971" s="53"/>
      <c r="I971" s="10">
        <f>IF(AND($F971&gt;I$10,$E971&gt;0),$D971/$E971,IF(I$10=$F971,$D971-SUM($G971:G971),0))</f>
        <v>0</v>
      </c>
      <c r="J971" s="10">
        <f>IF(AND($F971&gt;J$10,$E971&gt;0),$D971/$E971,IF(J$10=$F971,$D971-SUM($G971:I971),0))</f>
        <v>0</v>
      </c>
      <c r="K971" s="10">
        <f>IF(AND($F971&gt;K$10,$E971&gt;0),$D971/$E971,IF(K$10=$F971,$D971-SUM($G971:J971),0))</f>
        <v>0</v>
      </c>
      <c r="L971" s="10">
        <f>IF(AND($F971&gt;L$10,$E971&gt;0),$D971/$E971,IF(L$10=$F971,$D971-SUM($G971:K971),0))</f>
        <v>0</v>
      </c>
      <c r="M971" s="10">
        <f>IF(AND($F971&gt;M$10,$E971&gt;0),$D971/$E971,IF(M$10=$F971,$D971-SUM($G971:L971),0))</f>
        <v>0</v>
      </c>
      <c r="N971" s="2"/>
      <c r="O971" s="10">
        <f>I971*PRODUCT($O$17:O$17)</f>
        <v>0</v>
      </c>
      <c r="P971" s="10">
        <f>J971*PRODUCT($O$17:P$17)</f>
        <v>0</v>
      </c>
      <c r="Q971" s="10">
        <f>K971*PRODUCT($O$17:Q$17)</f>
        <v>0</v>
      </c>
      <c r="R971" s="10">
        <f>L971*PRODUCT($O$17:R$17)</f>
        <v>0</v>
      </c>
      <c r="S971" s="10">
        <f>M971*PRODUCT($O$17:S$17)</f>
        <v>0</v>
      </c>
      <c r="T971" s="2"/>
      <c r="U971" s="10">
        <f t="shared" si="88"/>
        <v>-8.9840887085301801E-13</v>
      </c>
      <c r="V971" s="10">
        <f t="shared" ref="V971:Y986" si="93">U971*P$17-P971</f>
        <v>-9.0649455069069511E-13</v>
      </c>
      <c r="W971" s="10">
        <f t="shared" si="93"/>
        <v>-9.1465300164691121E-13</v>
      </c>
      <c r="X971" s="10">
        <f t="shared" si="93"/>
        <v>-9.2288487866173328E-13</v>
      </c>
      <c r="Y971" s="10">
        <f t="shared" si="93"/>
        <v>-9.3119084256968887E-13</v>
      </c>
    </row>
    <row r="972" spans="1:25" s="5" customFormat="1" x14ac:dyDescent="0.2">
      <c r="A972" s="2"/>
      <c r="B972" s="29">
        <f>'3) Input geactiveerde inflatie'!B959</f>
        <v>947</v>
      </c>
      <c r="C972" s="29">
        <f>'3) Input geactiveerde inflatie'!D959</f>
        <v>1270437.9651432037</v>
      </c>
      <c r="D972" s="10">
        <f t="shared" si="89"/>
        <v>635218.98257160187</v>
      </c>
      <c r="E972" s="39">
        <f>'3) Input geactiveerde inflatie'!E959</f>
        <v>48.5</v>
      </c>
      <c r="F972" s="51">
        <f>'3) Input geactiveerde inflatie'!F959</f>
        <v>2070</v>
      </c>
      <c r="G972" s="2"/>
      <c r="H972" s="53"/>
      <c r="I972" s="10">
        <f>IF(AND($F972&gt;I$10,$E972&gt;0),$D972/$E972,IF(I$10=$F972,$D972-SUM($G972:G972),0))</f>
        <v>13097.29860972375</v>
      </c>
      <c r="J972" s="10">
        <f>IF(AND($F972&gt;J$10,$E972&gt;0),$D972/$E972,IF(J$10=$F972,$D972-SUM($G972:I972),0))</f>
        <v>13097.29860972375</v>
      </c>
      <c r="K972" s="10">
        <f>IF(AND($F972&gt;K$10,$E972&gt;0),$D972/$E972,IF(K$10=$F972,$D972-SUM($G972:J972),0))</f>
        <v>13097.29860972375</v>
      </c>
      <c r="L972" s="10">
        <f>IF(AND($F972&gt;L$10,$E972&gt;0),$D972/$E972,IF(L$10=$F972,$D972-SUM($G972:K972),0))</f>
        <v>13097.29860972375</v>
      </c>
      <c r="M972" s="10">
        <f>IF(AND($F972&gt;M$10,$E972&gt;0),$D972/$E972,IF(M$10=$F972,$D972-SUM($G972:L972),0))</f>
        <v>13097.29860972375</v>
      </c>
      <c r="N972" s="2"/>
      <c r="O972" s="10">
        <f>I972*PRODUCT($O$17:O$17)</f>
        <v>13215.174297211262</v>
      </c>
      <c r="P972" s="10">
        <f>J972*PRODUCT($O$17:P$17)</f>
        <v>13334.110865886163</v>
      </c>
      <c r="Q972" s="10">
        <f>K972*PRODUCT($O$17:Q$17)</f>
        <v>13454.117863679136</v>
      </c>
      <c r="R972" s="10">
        <f>L972*PRODUCT($O$17:R$17)</f>
        <v>13575.204924452246</v>
      </c>
      <c r="S972" s="10">
        <f>M972*PRODUCT($O$17:S$17)</f>
        <v>13697.381768772315</v>
      </c>
      <c r="T972" s="2"/>
      <c r="U972" s="10">
        <f t="shared" si="88"/>
        <v>627720.77911753498</v>
      </c>
      <c r="V972" s="10">
        <f t="shared" si="93"/>
        <v>620036.15526370658</v>
      </c>
      <c r="W972" s="10">
        <f t="shared" si="93"/>
        <v>612162.36279740068</v>
      </c>
      <c r="X972" s="10">
        <f t="shared" si="93"/>
        <v>604096.61913812498</v>
      </c>
      <c r="Y972" s="10">
        <f t="shared" si="93"/>
        <v>595836.10694159579</v>
      </c>
    </row>
    <row r="973" spans="1:25" s="5" customFormat="1" x14ac:dyDescent="0.2">
      <c r="A973" s="2"/>
      <c r="B973" s="29">
        <f>'3) Input geactiveerde inflatie'!B960</f>
        <v>948</v>
      </c>
      <c r="C973" s="29">
        <f>'3) Input geactiveerde inflatie'!D960</f>
        <v>763940.72021457553</v>
      </c>
      <c r="D973" s="10">
        <f t="shared" si="89"/>
        <v>381970.36010728776</v>
      </c>
      <c r="E973" s="39">
        <f>'3) Input geactiveerde inflatie'!E960</f>
        <v>38.5</v>
      </c>
      <c r="F973" s="51">
        <f>'3) Input geactiveerde inflatie'!F960</f>
        <v>2060</v>
      </c>
      <c r="G973" s="2"/>
      <c r="H973" s="53"/>
      <c r="I973" s="10">
        <f>IF(AND($F973&gt;I$10,$E973&gt;0),$D973/$E973,IF(I$10=$F973,$D973-SUM($G973:G973),0))</f>
        <v>9921.3080547347472</v>
      </c>
      <c r="J973" s="10">
        <f>IF(AND($F973&gt;J$10,$E973&gt;0),$D973/$E973,IF(J$10=$F973,$D973-SUM($G973:I973),0))</f>
        <v>9921.3080547347472</v>
      </c>
      <c r="K973" s="10">
        <f>IF(AND($F973&gt;K$10,$E973&gt;0),$D973/$E973,IF(K$10=$F973,$D973-SUM($G973:J973),0))</f>
        <v>9921.3080547347472</v>
      </c>
      <c r="L973" s="10">
        <f>IF(AND($F973&gt;L$10,$E973&gt;0),$D973/$E973,IF(L$10=$F973,$D973-SUM($G973:K973),0))</f>
        <v>9921.3080547347472</v>
      </c>
      <c r="M973" s="10">
        <f>IF(AND($F973&gt;M$10,$E973&gt;0),$D973/$E973,IF(M$10=$F973,$D973-SUM($G973:L973),0))</f>
        <v>9921.3080547347472</v>
      </c>
      <c r="N973" s="2"/>
      <c r="O973" s="10">
        <f>I973*PRODUCT($O$17:O$17)</f>
        <v>10010.599827227359</v>
      </c>
      <c r="P973" s="10">
        <f>J973*PRODUCT($O$17:P$17)</f>
        <v>10100.695225672403</v>
      </c>
      <c r="Q973" s="10">
        <f>K973*PRODUCT($O$17:Q$17)</f>
        <v>10191.601482703454</v>
      </c>
      <c r="R973" s="10">
        <f>L973*PRODUCT($O$17:R$17)</f>
        <v>10283.325896047783</v>
      </c>
      <c r="S973" s="10">
        <f>M973*PRODUCT($O$17:S$17)</f>
        <v>10375.875829112212</v>
      </c>
      <c r="T973" s="2"/>
      <c r="U973" s="10">
        <f t="shared" si="88"/>
        <v>375397.49352102599</v>
      </c>
      <c r="V973" s="10">
        <f t="shared" si="93"/>
        <v>368675.37573704281</v>
      </c>
      <c r="W973" s="10">
        <f t="shared" si="93"/>
        <v>361801.85263597267</v>
      </c>
      <c r="X973" s="10">
        <f t="shared" si="93"/>
        <v>354774.74341364857</v>
      </c>
      <c r="Y973" s="10">
        <f t="shared" si="93"/>
        <v>347591.84027525916</v>
      </c>
    </row>
    <row r="974" spans="1:25" s="5" customFormat="1" x14ac:dyDescent="0.2">
      <c r="A974" s="2"/>
      <c r="B974" s="29">
        <f>'3) Input geactiveerde inflatie'!B961</f>
        <v>949</v>
      </c>
      <c r="C974" s="29">
        <f>'3) Input geactiveerde inflatie'!D961</f>
        <v>54704.750081869774</v>
      </c>
      <c r="D974" s="10">
        <f t="shared" si="89"/>
        <v>27352.375040934887</v>
      </c>
      <c r="E974" s="39">
        <f>'3) Input geactiveerde inflatie'!E961</f>
        <v>28.5</v>
      </c>
      <c r="F974" s="51">
        <f>'3) Input geactiveerde inflatie'!F961</f>
        <v>2050</v>
      </c>
      <c r="G974" s="2"/>
      <c r="H974" s="53"/>
      <c r="I974" s="10">
        <f>IF(AND($F974&gt;I$10,$E974&gt;0),$D974/$E974,IF(I$10=$F974,$D974-SUM($G974:G974),0))</f>
        <v>959.73245757666268</v>
      </c>
      <c r="J974" s="10">
        <f>IF(AND($F974&gt;J$10,$E974&gt;0),$D974/$E974,IF(J$10=$F974,$D974-SUM($G974:I974),0))</f>
        <v>959.73245757666268</v>
      </c>
      <c r="K974" s="10">
        <f>IF(AND($F974&gt;K$10,$E974&gt;0),$D974/$E974,IF(K$10=$F974,$D974-SUM($G974:J974),0))</f>
        <v>959.73245757666268</v>
      </c>
      <c r="L974" s="10">
        <f>IF(AND($F974&gt;L$10,$E974&gt;0),$D974/$E974,IF(L$10=$F974,$D974-SUM($G974:K974),0))</f>
        <v>959.73245757666268</v>
      </c>
      <c r="M974" s="10">
        <f>IF(AND($F974&gt;M$10,$E974&gt;0),$D974/$E974,IF(M$10=$F974,$D974-SUM($G974:L974),0))</f>
        <v>959.73245757666268</v>
      </c>
      <c r="N974" s="2"/>
      <c r="O974" s="10">
        <f>I974*PRODUCT($O$17:O$17)</f>
        <v>968.37004969485258</v>
      </c>
      <c r="P974" s="10">
        <f>J974*PRODUCT($O$17:P$17)</f>
        <v>977.08538014210615</v>
      </c>
      <c r="Q974" s="10">
        <f>K974*PRODUCT($O$17:Q$17)</f>
        <v>985.87914856338489</v>
      </c>
      <c r="R974" s="10">
        <f>L974*PRODUCT($O$17:R$17)</f>
        <v>994.75206090045526</v>
      </c>
      <c r="S974" s="10">
        <f>M974*PRODUCT($O$17:S$17)</f>
        <v>1003.7048294485593</v>
      </c>
      <c r="T974" s="2"/>
      <c r="U974" s="10">
        <f t="shared" si="88"/>
        <v>26630.176366608448</v>
      </c>
      <c r="V974" s="10">
        <f t="shared" si="93"/>
        <v>25892.762573765813</v>
      </c>
      <c r="W974" s="10">
        <f t="shared" si="93"/>
        <v>25139.918288366316</v>
      </c>
      <c r="X974" s="10">
        <f t="shared" si="93"/>
        <v>24371.425492061153</v>
      </c>
      <c r="Y974" s="10">
        <f t="shared" si="93"/>
        <v>23587.063492041143</v>
      </c>
    </row>
    <row r="975" spans="1:25" s="5" customFormat="1" x14ac:dyDescent="0.2">
      <c r="A975" s="2"/>
      <c r="B975" s="29">
        <f>'3) Input geactiveerde inflatie'!B962</f>
        <v>950</v>
      </c>
      <c r="C975" s="29">
        <f>'3) Input geactiveerde inflatie'!D962</f>
        <v>28625.001309631858</v>
      </c>
      <c r="D975" s="10">
        <f t="shared" si="89"/>
        <v>14312.500654815929</v>
      </c>
      <c r="E975" s="39">
        <f>'3) Input geactiveerde inflatie'!E962</f>
        <v>23.5</v>
      </c>
      <c r="F975" s="51">
        <f>'3) Input geactiveerde inflatie'!F962</f>
        <v>2045</v>
      </c>
      <c r="G975" s="2"/>
      <c r="H975" s="53"/>
      <c r="I975" s="10">
        <f>IF(AND($F975&gt;I$10,$E975&gt;0),$D975/$E975,IF(I$10=$F975,$D975-SUM($G975:G975),0))</f>
        <v>609.04258105599695</v>
      </c>
      <c r="J975" s="10">
        <f>IF(AND($F975&gt;J$10,$E975&gt;0),$D975/$E975,IF(J$10=$F975,$D975-SUM($G975:I975),0))</f>
        <v>609.04258105599695</v>
      </c>
      <c r="K975" s="10">
        <f>IF(AND($F975&gt;K$10,$E975&gt;0),$D975/$E975,IF(K$10=$F975,$D975-SUM($G975:J975),0))</f>
        <v>609.04258105599695</v>
      </c>
      <c r="L975" s="10">
        <f>IF(AND($F975&gt;L$10,$E975&gt;0),$D975/$E975,IF(L$10=$F975,$D975-SUM($G975:K975),0))</f>
        <v>609.04258105599695</v>
      </c>
      <c r="M975" s="10">
        <f>IF(AND($F975&gt;M$10,$E975&gt;0),$D975/$E975,IF(M$10=$F975,$D975-SUM($G975:L975),0))</f>
        <v>609.04258105599695</v>
      </c>
      <c r="N975" s="2"/>
      <c r="O975" s="10">
        <f>I975*PRODUCT($O$17:O$17)</f>
        <v>614.52396428550082</v>
      </c>
      <c r="P975" s="10">
        <f>J975*PRODUCT($O$17:P$17)</f>
        <v>620.05467996407026</v>
      </c>
      <c r="Q975" s="10">
        <f>K975*PRODUCT($O$17:Q$17)</f>
        <v>625.63517208374685</v>
      </c>
      <c r="R975" s="10">
        <f>L975*PRODUCT($O$17:R$17)</f>
        <v>631.26588863250049</v>
      </c>
      <c r="S975" s="10">
        <f>M975*PRODUCT($O$17:S$17)</f>
        <v>636.94728163019295</v>
      </c>
      <c r="T975" s="2"/>
      <c r="U975" s="10">
        <f t="shared" si="88"/>
        <v>13826.78919642377</v>
      </c>
      <c r="V975" s="10">
        <f t="shared" si="93"/>
        <v>13331.175619227512</v>
      </c>
      <c r="W975" s="10">
        <f t="shared" si="93"/>
        <v>12825.521027716812</v>
      </c>
      <c r="X975" s="10">
        <f t="shared" si="93"/>
        <v>12309.68482833376</v>
      </c>
      <c r="Y975" s="10">
        <f t="shared" si="93"/>
        <v>11783.52471015857</v>
      </c>
    </row>
    <row r="976" spans="1:25" s="5" customFormat="1" x14ac:dyDescent="0.2">
      <c r="A976" s="2"/>
      <c r="B976" s="29">
        <f>'3) Input geactiveerde inflatie'!B963</f>
        <v>951</v>
      </c>
      <c r="C976" s="29">
        <f>'3) Input geactiveerde inflatie'!D963</f>
        <v>1539.3959547705017</v>
      </c>
      <c r="D976" s="10">
        <f t="shared" si="89"/>
        <v>769.69797738525085</v>
      </c>
      <c r="E976" s="39">
        <f>'3) Input geactiveerde inflatie'!E963</f>
        <v>8.5</v>
      </c>
      <c r="F976" s="51">
        <f>'3) Input geactiveerde inflatie'!F963</f>
        <v>2030</v>
      </c>
      <c r="G976" s="2"/>
      <c r="H976" s="53"/>
      <c r="I976" s="10">
        <f>IF(AND($F976&gt;I$10,$E976&gt;0),$D976/$E976,IF(I$10=$F976,$D976-SUM($G976:G976),0))</f>
        <v>90.552703221794218</v>
      </c>
      <c r="J976" s="10">
        <f>IF(AND($F976&gt;J$10,$E976&gt;0),$D976/$E976,IF(J$10=$F976,$D976-SUM($G976:I976),0))</f>
        <v>90.552703221794218</v>
      </c>
      <c r="K976" s="10">
        <f>IF(AND($F976&gt;K$10,$E976&gt;0),$D976/$E976,IF(K$10=$F976,$D976-SUM($G976:J976),0))</f>
        <v>90.552703221794218</v>
      </c>
      <c r="L976" s="10">
        <f>IF(AND($F976&gt;L$10,$E976&gt;0),$D976/$E976,IF(L$10=$F976,$D976-SUM($G976:K976),0))</f>
        <v>90.552703221794218</v>
      </c>
      <c r="M976" s="10">
        <f>IF(AND($F976&gt;M$10,$E976&gt;0),$D976/$E976,IF(M$10=$F976,$D976-SUM($G976:L976),0))</f>
        <v>90.552703221794218</v>
      </c>
      <c r="N976" s="2"/>
      <c r="O976" s="10">
        <f>I976*PRODUCT($O$17:O$17)</f>
        <v>91.367677550790361</v>
      </c>
      <c r="P976" s="10">
        <f>J976*PRODUCT($O$17:P$17)</f>
        <v>92.189986648747464</v>
      </c>
      <c r="Q976" s="10">
        <f>K976*PRODUCT($O$17:Q$17)</f>
        <v>93.019696528586167</v>
      </c>
      <c r="R976" s="10">
        <f>L976*PRODUCT($O$17:R$17)</f>
        <v>93.856873797343425</v>
      </c>
      <c r="S976" s="10">
        <f>M976*PRODUCT($O$17:S$17)</f>
        <v>94.701585661519516</v>
      </c>
      <c r="T976" s="2"/>
      <c r="U976" s="10">
        <f t="shared" si="88"/>
        <v>685.25758163092758</v>
      </c>
      <c r="V976" s="10">
        <f t="shared" si="93"/>
        <v>599.23491321685844</v>
      </c>
      <c r="W976" s="10">
        <f t="shared" si="93"/>
        <v>511.60833090722389</v>
      </c>
      <c r="X976" s="10">
        <f t="shared" si="93"/>
        <v>422.35593208804545</v>
      </c>
      <c r="Y976" s="10">
        <f t="shared" si="93"/>
        <v>331.45554981531831</v>
      </c>
    </row>
    <row r="977" spans="1:25" s="5" customFormat="1" x14ac:dyDescent="0.2">
      <c r="A977" s="2"/>
      <c r="B977" s="29">
        <f>'3) Input geactiveerde inflatie'!B964</f>
        <v>952</v>
      </c>
      <c r="C977" s="29">
        <f>'3) Input geactiveerde inflatie'!D964</f>
        <v>24023.834614429623</v>
      </c>
      <c r="D977" s="10">
        <f t="shared" si="89"/>
        <v>12011.917307214811</v>
      </c>
      <c r="E977" s="39">
        <f>'3) Input geactiveerde inflatie'!E964</f>
        <v>3.5</v>
      </c>
      <c r="F977" s="51">
        <f>'3) Input geactiveerde inflatie'!F964</f>
        <v>2025</v>
      </c>
      <c r="G977" s="2"/>
      <c r="H977" s="53"/>
      <c r="I977" s="10">
        <f>IF(AND($F977&gt;I$10,$E977&gt;0),$D977/$E977,IF(I$10=$F977,$D977-SUM($G977:G977),0))</f>
        <v>3431.9763734899461</v>
      </c>
      <c r="J977" s="10">
        <f>IF(AND($F977&gt;J$10,$E977&gt;0),$D977/$E977,IF(J$10=$F977,$D977-SUM($G977:I977),0))</f>
        <v>3431.9763734899461</v>
      </c>
      <c r="K977" s="10">
        <f>IF(AND($F977&gt;K$10,$E977&gt;0),$D977/$E977,IF(K$10=$F977,$D977-SUM($G977:J977),0))</f>
        <v>3431.9763734899461</v>
      </c>
      <c r="L977" s="10">
        <f>IF(AND($F977&gt;L$10,$E977&gt;0),$D977/$E977,IF(L$10=$F977,$D977-SUM($G977:K977),0))</f>
        <v>1715.9881867449731</v>
      </c>
      <c r="M977" s="10">
        <f>IF(AND($F977&gt;M$10,$E977&gt;0),$D977/$E977,IF(M$10=$F977,$D977-SUM($G977:L977),0))</f>
        <v>0</v>
      </c>
      <c r="N977" s="2"/>
      <c r="O977" s="10">
        <f>I977*PRODUCT($O$17:O$17)</f>
        <v>3462.8641608513553</v>
      </c>
      <c r="P977" s="10">
        <f>J977*PRODUCT($O$17:P$17)</f>
        <v>3494.029938299017</v>
      </c>
      <c r="Q977" s="10">
        <f>K977*PRODUCT($O$17:Q$17)</f>
        <v>3525.4762077437076</v>
      </c>
      <c r="R977" s="10">
        <f>L977*PRODUCT($O$17:R$17)</f>
        <v>1778.6027468067002</v>
      </c>
      <c r="S977" s="10">
        <f>M977*PRODUCT($O$17:S$17)</f>
        <v>0</v>
      </c>
      <c r="T977" s="2"/>
      <c r="U977" s="10">
        <f t="shared" si="88"/>
        <v>8657.1604021283874</v>
      </c>
      <c r="V977" s="10">
        <f t="shared" si="93"/>
        <v>5241.044907448525</v>
      </c>
      <c r="W977" s="10">
        <f t="shared" si="93"/>
        <v>1762.7381038718536</v>
      </c>
      <c r="X977" s="10">
        <f t="shared" si="93"/>
        <v>0</v>
      </c>
      <c r="Y977" s="10">
        <f t="shared" si="93"/>
        <v>0</v>
      </c>
    </row>
    <row r="978" spans="1:25" s="5" customFormat="1" x14ac:dyDescent="0.2">
      <c r="A978" s="2"/>
      <c r="B978" s="29">
        <f>'3) Input geactiveerde inflatie'!B965</f>
        <v>953</v>
      </c>
      <c r="C978" s="29">
        <f>'3) Input geactiveerde inflatie'!D965</f>
        <v>37202.087579999119</v>
      </c>
      <c r="D978" s="10">
        <f t="shared" si="89"/>
        <v>18601.04378999956</v>
      </c>
      <c r="E978" s="39">
        <f>'3) Input geactiveerde inflatie'!E965</f>
        <v>0</v>
      </c>
      <c r="F978" s="51">
        <f>'3) Input geactiveerde inflatie'!F965</f>
        <v>2020</v>
      </c>
      <c r="G978" s="2"/>
      <c r="H978" s="53"/>
      <c r="I978" s="10">
        <f>IF(AND($F978&gt;I$10,$E978&gt;0),$D978/$E978,IF(I$10=$F978,$D978-SUM($G978:G978),0))</f>
        <v>0</v>
      </c>
      <c r="J978" s="10">
        <f>IF(AND($F978&gt;J$10,$E978&gt;0),$D978/$E978,IF(J$10=$F978,$D978-SUM($G978:I978),0))</f>
        <v>0</v>
      </c>
      <c r="K978" s="10">
        <f>IF(AND($F978&gt;K$10,$E978&gt;0),$D978/$E978,IF(K$10=$F978,$D978-SUM($G978:J978),0))</f>
        <v>0</v>
      </c>
      <c r="L978" s="10">
        <f>IF(AND($F978&gt;L$10,$E978&gt;0),$D978/$E978,IF(L$10=$F978,$D978-SUM($G978:K978),0))</f>
        <v>0</v>
      </c>
      <c r="M978" s="10">
        <f>IF(AND($F978&gt;M$10,$E978&gt;0),$D978/$E978,IF(M$10=$F978,$D978-SUM($G978:L978),0))</f>
        <v>0</v>
      </c>
      <c r="N978" s="2"/>
      <c r="O978" s="10">
        <f>I978*PRODUCT($O$17:O$17)</f>
        <v>0</v>
      </c>
      <c r="P978" s="10">
        <f>J978*PRODUCT($O$17:P$17)</f>
        <v>0</v>
      </c>
      <c r="Q978" s="10">
        <f>K978*PRODUCT($O$17:Q$17)</f>
        <v>0</v>
      </c>
      <c r="R978" s="10">
        <f>L978*PRODUCT($O$17:R$17)</f>
        <v>0</v>
      </c>
      <c r="S978" s="10">
        <f>M978*PRODUCT($O$17:S$17)</f>
        <v>0</v>
      </c>
      <c r="T978" s="2"/>
      <c r="U978" s="10">
        <f t="shared" si="88"/>
        <v>18768.453184109552</v>
      </c>
      <c r="V978" s="10">
        <f t="shared" si="93"/>
        <v>18937.369262766537</v>
      </c>
      <c r="W978" s="10">
        <f t="shared" si="93"/>
        <v>19107.805586131435</v>
      </c>
      <c r="X978" s="10">
        <f t="shared" si="93"/>
        <v>19279.775836406618</v>
      </c>
      <c r="Y978" s="10">
        <f t="shared" si="93"/>
        <v>19453.293818934275</v>
      </c>
    </row>
    <row r="979" spans="1:25" s="5" customFormat="1" x14ac:dyDescent="0.2">
      <c r="A979" s="2"/>
      <c r="B979" s="29">
        <f>'3) Input geactiveerde inflatie'!B966</f>
        <v>954</v>
      </c>
      <c r="C979" s="29">
        <f>'3) Input geactiveerde inflatie'!D966</f>
        <v>1941848.0861473083</v>
      </c>
      <c r="D979" s="10">
        <f t="shared" si="89"/>
        <v>970924.04307365417</v>
      </c>
      <c r="E979" s="39">
        <f>'3) Input geactiveerde inflatie'!E966</f>
        <v>48.5</v>
      </c>
      <c r="F979" s="51">
        <f>'3) Input geactiveerde inflatie'!F966</f>
        <v>2070</v>
      </c>
      <c r="G979" s="2"/>
      <c r="H979" s="53"/>
      <c r="I979" s="10">
        <f>IF(AND($F979&gt;I$10,$E979&gt;0),$D979/$E979,IF(I$10=$F979,$D979-SUM($G979:G979),0))</f>
        <v>20019.052434508332</v>
      </c>
      <c r="J979" s="10">
        <f>IF(AND($F979&gt;J$10,$E979&gt;0),$D979/$E979,IF(J$10=$F979,$D979-SUM($G979:I979),0))</f>
        <v>20019.052434508332</v>
      </c>
      <c r="K979" s="10">
        <f>IF(AND($F979&gt;K$10,$E979&gt;0),$D979/$E979,IF(K$10=$F979,$D979-SUM($G979:J979),0))</f>
        <v>20019.052434508332</v>
      </c>
      <c r="L979" s="10">
        <f>IF(AND($F979&gt;L$10,$E979&gt;0),$D979/$E979,IF(L$10=$F979,$D979-SUM($G979:K979),0))</f>
        <v>20019.052434508332</v>
      </c>
      <c r="M979" s="10">
        <f>IF(AND($F979&gt;M$10,$E979&gt;0),$D979/$E979,IF(M$10=$F979,$D979-SUM($G979:L979),0))</f>
        <v>20019.052434508332</v>
      </c>
      <c r="N979" s="2"/>
      <c r="O979" s="10">
        <f>I979*PRODUCT($O$17:O$17)</f>
        <v>20199.223906418905</v>
      </c>
      <c r="P979" s="10">
        <f>J979*PRODUCT($O$17:P$17)</f>
        <v>20381.016921576673</v>
      </c>
      <c r="Q979" s="10">
        <f>K979*PRODUCT($O$17:Q$17)</f>
        <v>20564.446073870859</v>
      </c>
      <c r="R979" s="10">
        <f>L979*PRODUCT($O$17:R$17)</f>
        <v>20749.526088535695</v>
      </c>
      <c r="S979" s="10">
        <f>M979*PRODUCT($O$17:S$17)</f>
        <v>20936.271823332514</v>
      </c>
      <c r="T979" s="2"/>
      <c r="U979" s="10">
        <f t="shared" si="88"/>
        <v>959463.13555489806</v>
      </c>
      <c r="V979" s="10">
        <f t="shared" si="93"/>
        <v>947717.28685331531</v>
      </c>
      <c r="W979" s="10">
        <f t="shared" si="93"/>
        <v>935682.29636112414</v>
      </c>
      <c r="X979" s="10">
        <f t="shared" si="93"/>
        <v>923353.9109398385</v>
      </c>
      <c r="Y979" s="10">
        <f t="shared" si="93"/>
        <v>910727.82431496447</v>
      </c>
    </row>
    <row r="980" spans="1:25" s="5" customFormat="1" x14ac:dyDescent="0.2">
      <c r="A980" s="2"/>
      <c r="B980" s="29">
        <f>'3) Input geactiveerde inflatie'!B967</f>
        <v>955</v>
      </c>
      <c r="C980" s="29">
        <f>'3) Input geactiveerde inflatie'!D967</f>
        <v>775869.00381055474</v>
      </c>
      <c r="D980" s="10">
        <f t="shared" si="89"/>
        <v>387934.50190527737</v>
      </c>
      <c r="E980" s="39">
        <f>'3) Input geactiveerde inflatie'!E967</f>
        <v>38.5</v>
      </c>
      <c r="F980" s="51">
        <f>'3) Input geactiveerde inflatie'!F967</f>
        <v>2060</v>
      </c>
      <c r="G980" s="2"/>
      <c r="H980" s="53"/>
      <c r="I980" s="10">
        <f>IF(AND($F980&gt;I$10,$E980&gt;0),$D980/$E980,IF(I$10=$F980,$D980-SUM($G980:G980),0))</f>
        <v>10076.220828708503</v>
      </c>
      <c r="J980" s="10">
        <f>IF(AND($F980&gt;J$10,$E980&gt;0),$D980/$E980,IF(J$10=$F980,$D980-SUM($G980:I980),0))</f>
        <v>10076.220828708503</v>
      </c>
      <c r="K980" s="10">
        <f>IF(AND($F980&gt;K$10,$E980&gt;0),$D980/$E980,IF(K$10=$F980,$D980-SUM($G980:J980),0))</f>
        <v>10076.220828708503</v>
      </c>
      <c r="L980" s="10">
        <f>IF(AND($F980&gt;L$10,$E980&gt;0),$D980/$E980,IF(L$10=$F980,$D980-SUM($G980:K980),0))</f>
        <v>10076.220828708503</v>
      </c>
      <c r="M980" s="10">
        <f>IF(AND($F980&gt;M$10,$E980&gt;0),$D980/$E980,IF(M$10=$F980,$D980-SUM($G980:L980),0))</f>
        <v>10076.220828708503</v>
      </c>
      <c r="N980" s="2"/>
      <c r="O980" s="10">
        <f>I980*PRODUCT($O$17:O$17)</f>
        <v>10166.906816166878</v>
      </c>
      <c r="P980" s="10">
        <f>J980*PRODUCT($O$17:P$17)</f>
        <v>10258.408977512379</v>
      </c>
      <c r="Q980" s="10">
        <f>K980*PRODUCT($O$17:Q$17)</f>
        <v>10350.73465830999</v>
      </c>
      <c r="R980" s="10">
        <f>L980*PRODUCT($O$17:R$17)</f>
        <v>10443.891270234777</v>
      </c>
      <c r="S980" s="10">
        <f>M980*PRODUCT($O$17:S$17)</f>
        <v>10537.88629166689</v>
      </c>
      <c r="T980" s="2"/>
      <c r="U980" s="10">
        <f t="shared" si="88"/>
        <v>381259.00560625794</v>
      </c>
      <c r="V980" s="10">
        <f t="shared" si="93"/>
        <v>374431.92767920182</v>
      </c>
      <c r="W980" s="10">
        <f t="shared" si="93"/>
        <v>367451.08037000458</v>
      </c>
      <c r="X980" s="10">
        <f t="shared" si="93"/>
        <v>360314.24882309983</v>
      </c>
      <c r="Y980" s="10">
        <f t="shared" si="93"/>
        <v>353019.1907708408</v>
      </c>
    </row>
    <row r="981" spans="1:25" s="5" customFormat="1" x14ac:dyDescent="0.2">
      <c r="A981" s="2"/>
      <c r="B981" s="29">
        <f>'3) Input geactiveerde inflatie'!B968</f>
        <v>956</v>
      </c>
      <c r="C981" s="29">
        <f>'3) Input geactiveerde inflatie'!D968</f>
        <v>216942.45922272652</v>
      </c>
      <c r="D981" s="10">
        <f t="shared" si="89"/>
        <v>108471.22961136326</v>
      </c>
      <c r="E981" s="39">
        <f>'3) Input geactiveerde inflatie'!E968</f>
        <v>23.5</v>
      </c>
      <c r="F981" s="51">
        <f>'3) Input geactiveerde inflatie'!F968</f>
        <v>2045</v>
      </c>
      <c r="G981" s="2"/>
      <c r="H981" s="53"/>
      <c r="I981" s="10">
        <f>IF(AND($F981&gt;I$10,$E981&gt;0),$D981/$E981,IF(I$10=$F981,$D981-SUM($G981:G981),0))</f>
        <v>4615.7970047388626</v>
      </c>
      <c r="J981" s="10">
        <f>IF(AND($F981&gt;J$10,$E981&gt;0),$D981/$E981,IF(J$10=$F981,$D981-SUM($G981:I981),0))</f>
        <v>4615.7970047388626</v>
      </c>
      <c r="K981" s="10">
        <f>IF(AND($F981&gt;K$10,$E981&gt;0),$D981/$E981,IF(K$10=$F981,$D981-SUM($G981:J981),0))</f>
        <v>4615.7970047388626</v>
      </c>
      <c r="L981" s="10">
        <f>IF(AND($F981&gt;L$10,$E981&gt;0),$D981/$E981,IF(L$10=$F981,$D981-SUM($G981:K981),0))</f>
        <v>4615.7970047388626</v>
      </c>
      <c r="M981" s="10">
        <f>IF(AND($F981&gt;M$10,$E981&gt;0),$D981/$E981,IF(M$10=$F981,$D981-SUM($G981:L981),0))</f>
        <v>4615.7970047388626</v>
      </c>
      <c r="N981" s="2"/>
      <c r="O981" s="10">
        <f>I981*PRODUCT($O$17:O$17)</f>
        <v>4657.3391777815123</v>
      </c>
      <c r="P981" s="10">
        <f>J981*PRODUCT($O$17:P$17)</f>
        <v>4699.2552303815446</v>
      </c>
      <c r="Q981" s="10">
        <f>K981*PRODUCT($O$17:Q$17)</f>
        <v>4741.5485274549783</v>
      </c>
      <c r="R981" s="10">
        <f>L981*PRODUCT($O$17:R$17)</f>
        <v>4784.2224642020719</v>
      </c>
      <c r="S981" s="10">
        <f>M981*PRODUCT($O$17:S$17)</f>
        <v>4827.2804663798906</v>
      </c>
      <c r="T981" s="2"/>
      <c r="U981" s="10">
        <f t="shared" si="88"/>
        <v>104790.13150008401</v>
      </c>
      <c r="V981" s="10">
        <f t="shared" si="93"/>
        <v>101033.98745320321</v>
      </c>
      <c r="W981" s="10">
        <f t="shared" si="93"/>
        <v>97201.744812827063</v>
      </c>
      <c r="X981" s="10">
        <f t="shared" si="93"/>
        <v>93292.338051940416</v>
      </c>
      <c r="Y981" s="10">
        <f t="shared" si="93"/>
        <v>89304.688628027987</v>
      </c>
    </row>
    <row r="982" spans="1:25" s="5" customFormat="1" x14ac:dyDescent="0.2">
      <c r="A982" s="2"/>
      <c r="B982" s="29">
        <f>'3) Input geactiveerde inflatie'!B969</f>
        <v>957</v>
      </c>
      <c r="C982" s="29">
        <f>'3) Input geactiveerde inflatie'!D969</f>
        <v>28.345550648174594</v>
      </c>
      <c r="D982" s="10">
        <f t="shared" si="89"/>
        <v>14.172775324087297</v>
      </c>
      <c r="E982" s="39">
        <f>'3) Input geactiveerde inflatie'!E969</f>
        <v>8.5</v>
      </c>
      <c r="F982" s="51">
        <f>'3) Input geactiveerde inflatie'!F969</f>
        <v>2030</v>
      </c>
      <c r="G982" s="2"/>
      <c r="H982" s="53"/>
      <c r="I982" s="10">
        <f>IF(AND($F982&gt;I$10,$E982&gt;0),$D982/$E982,IF(I$10=$F982,$D982-SUM($G982:G982),0))</f>
        <v>1.6673853322455643</v>
      </c>
      <c r="J982" s="10">
        <f>IF(AND($F982&gt;J$10,$E982&gt;0),$D982/$E982,IF(J$10=$F982,$D982-SUM($G982:I982),0))</f>
        <v>1.6673853322455643</v>
      </c>
      <c r="K982" s="10">
        <f>IF(AND($F982&gt;K$10,$E982&gt;0),$D982/$E982,IF(K$10=$F982,$D982-SUM($G982:J982),0))</f>
        <v>1.6673853322455643</v>
      </c>
      <c r="L982" s="10">
        <f>IF(AND($F982&gt;L$10,$E982&gt;0),$D982/$E982,IF(L$10=$F982,$D982-SUM($G982:K982),0))</f>
        <v>1.6673853322455643</v>
      </c>
      <c r="M982" s="10">
        <f>IF(AND($F982&gt;M$10,$E982&gt;0),$D982/$E982,IF(M$10=$F982,$D982-SUM($G982:L982),0))</f>
        <v>1.6673853322455643</v>
      </c>
      <c r="N982" s="2"/>
      <c r="O982" s="10">
        <f>I982*PRODUCT($O$17:O$17)</f>
        <v>1.6823918002357743</v>
      </c>
      <c r="P982" s="10">
        <f>J982*PRODUCT($O$17:P$17)</f>
        <v>1.697533326437896</v>
      </c>
      <c r="Q982" s="10">
        <f>K982*PRODUCT($O$17:Q$17)</f>
        <v>1.7128111263758368</v>
      </c>
      <c r="R982" s="10">
        <f>L982*PRODUCT($O$17:R$17)</f>
        <v>1.728226426513219</v>
      </c>
      <c r="S982" s="10">
        <f>M982*PRODUCT($O$17:S$17)</f>
        <v>1.743780464351838</v>
      </c>
      <c r="T982" s="2"/>
      <c r="U982" s="10">
        <f t="shared" si="88"/>
        <v>12.617938501768307</v>
      </c>
      <c r="V982" s="10">
        <f t="shared" si="93"/>
        <v>11.033966621846325</v>
      </c>
      <c r="W982" s="10">
        <f t="shared" si="93"/>
        <v>9.4204611950671051</v>
      </c>
      <c r="X982" s="10">
        <f t="shared" si="93"/>
        <v>7.777018919309489</v>
      </c>
      <c r="Y982" s="10">
        <f t="shared" si="93"/>
        <v>6.1032316252314356</v>
      </c>
    </row>
    <row r="983" spans="1:25" s="5" customFormat="1" x14ac:dyDescent="0.2">
      <c r="A983" s="2"/>
      <c r="B983" s="29">
        <f>'3) Input geactiveerde inflatie'!B970</f>
        <v>958</v>
      </c>
      <c r="C983" s="29">
        <f>'3) Input geactiveerde inflatie'!D970</f>
        <v>139.68882579896308</v>
      </c>
      <c r="D983" s="10">
        <f t="shared" si="89"/>
        <v>69.84441289948154</v>
      </c>
      <c r="E983" s="39">
        <f>'3) Input geactiveerde inflatie'!E970</f>
        <v>3.5</v>
      </c>
      <c r="F983" s="51">
        <f>'3) Input geactiveerde inflatie'!F970</f>
        <v>2025</v>
      </c>
      <c r="G983" s="2"/>
      <c r="H983" s="53"/>
      <c r="I983" s="10">
        <f>IF(AND($F983&gt;I$10,$E983&gt;0),$D983/$E983,IF(I$10=$F983,$D983-SUM($G983:G983),0))</f>
        <v>19.955546542709012</v>
      </c>
      <c r="J983" s="10">
        <f>IF(AND($F983&gt;J$10,$E983&gt;0),$D983/$E983,IF(J$10=$F983,$D983-SUM($G983:I983),0))</f>
        <v>19.955546542709012</v>
      </c>
      <c r="K983" s="10">
        <f>IF(AND($F983&gt;K$10,$E983&gt;0),$D983/$E983,IF(K$10=$F983,$D983-SUM($G983:J983),0))</f>
        <v>19.955546542709012</v>
      </c>
      <c r="L983" s="10">
        <f>IF(AND($F983&gt;L$10,$E983&gt;0),$D983/$E983,IF(L$10=$F983,$D983-SUM($G983:K983),0))</f>
        <v>9.9777732713545078</v>
      </c>
      <c r="M983" s="10">
        <f>IF(AND($F983&gt;M$10,$E983&gt;0),$D983/$E983,IF(M$10=$F983,$D983-SUM($G983:L983),0))</f>
        <v>0</v>
      </c>
      <c r="N983" s="2"/>
      <c r="O983" s="10">
        <f>I983*PRODUCT($O$17:O$17)</f>
        <v>20.13514646159339</v>
      </c>
      <c r="P983" s="10">
        <f>J983*PRODUCT($O$17:P$17)</f>
        <v>20.316362779747731</v>
      </c>
      <c r="Q983" s="10">
        <f>K983*PRODUCT($O$17:Q$17)</f>
        <v>20.499210044765455</v>
      </c>
      <c r="R983" s="10">
        <f>L983*PRODUCT($O$17:R$17)</f>
        <v>10.341851467584172</v>
      </c>
      <c r="S983" s="10">
        <f>M983*PRODUCT($O$17:S$17)</f>
        <v>0</v>
      </c>
      <c r="T983" s="2"/>
      <c r="U983" s="10">
        <f t="shared" si="88"/>
        <v>50.33786615398347</v>
      </c>
      <c r="V983" s="10">
        <f t="shared" si="93"/>
        <v>30.474544169621584</v>
      </c>
      <c r="W983" s="10">
        <f t="shared" si="93"/>
        <v>10.24960502238272</v>
      </c>
      <c r="X983" s="10">
        <f t="shared" si="93"/>
        <v>0</v>
      </c>
      <c r="Y983" s="10">
        <f t="shared" si="93"/>
        <v>0</v>
      </c>
    </row>
    <row r="984" spans="1:25" s="5" customFormat="1" x14ac:dyDescent="0.2">
      <c r="A984" s="2"/>
      <c r="B984" s="29">
        <f>'3) Input geactiveerde inflatie'!B971</f>
        <v>959</v>
      </c>
      <c r="C984" s="29">
        <f>'3) Input geactiveerde inflatie'!D971</f>
        <v>43058.144861612469</v>
      </c>
      <c r="D984" s="10">
        <f t="shared" si="89"/>
        <v>21529.072430806234</v>
      </c>
      <c r="E984" s="39">
        <f>'3) Input geactiveerde inflatie'!E971</f>
        <v>0</v>
      </c>
      <c r="F984" s="51">
        <f>'3) Input geactiveerde inflatie'!F971</f>
        <v>2020</v>
      </c>
      <c r="G984" s="2"/>
      <c r="H984" s="53"/>
      <c r="I984" s="10">
        <f>IF(AND($F984&gt;I$10,$E984&gt;0),$D984/$E984,IF(I$10=$F984,$D984-SUM($G984:G984),0))</f>
        <v>0</v>
      </c>
      <c r="J984" s="10">
        <f>IF(AND($F984&gt;J$10,$E984&gt;0),$D984/$E984,IF(J$10=$F984,$D984-SUM($G984:I984),0))</f>
        <v>0</v>
      </c>
      <c r="K984" s="10">
        <f>IF(AND($F984&gt;K$10,$E984&gt;0),$D984/$E984,IF(K$10=$F984,$D984-SUM($G984:J984),0))</f>
        <v>0</v>
      </c>
      <c r="L984" s="10">
        <f>IF(AND($F984&gt;L$10,$E984&gt;0),$D984/$E984,IF(L$10=$F984,$D984-SUM($G984:K984),0))</f>
        <v>0</v>
      </c>
      <c r="M984" s="10">
        <f>IF(AND($F984&gt;M$10,$E984&gt;0),$D984/$E984,IF(M$10=$F984,$D984-SUM($G984:L984),0))</f>
        <v>0</v>
      </c>
      <c r="N984" s="2"/>
      <c r="O984" s="10">
        <f>I984*PRODUCT($O$17:O$17)</f>
        <v>0</v>
      </c>
      <c r="P984" s="10">
        <f>J984*PRODUCT($O$17:P$17)</f>
        <v>0</v>
      </c>
      <c r="Q984" s="10">
        <f>K984*PRODUCT($O$17:Q$17)</f>
        <v>0</v>
      </c>
      <c r="R984" s="10">
        <f>L984*PRODUCT($O$17:R$17)</f>
        <v>0</v>
      </c>
      <c r="S984" s="10">
        <f>M984*PRODUCT($O$17:S$17)</f>
        <v>0</v>
      </c>
      <c r="T984" s="2"/>
      <c r="U984" s="10">
        <f t="shared" si="88"/>
        <v>21722.83408268349</v>
      </c>
      <c r="V984" s="10">
        <f t="shared" si="93"/>
        <v>21918.33958942764</v>
      </c>
      <c r="W984" s="10">
        <f t="shared" si="93"/>
        <v>22115.604645732488</v>
      </c>
      <c r="X984" s="10">
        <f t="shared" si="93"/>
        <v>22314.645087544079</v>
      </c>
      <c r="Y984" s="10">
        <f t="shared" si="93"/>
        <v>22515.476893331972</v>
      </c>
    </row>
    <row r="985" spans="1:25" s="5" customFormat="1" x14ac:dyDescent="0.2">
      <c r="A985" s="2"/>
      <c r="B985" s="29">
        <f>'3) Input geactiveerde inflatie'!B972</f>
        <v>960</v>
      </c>
      <c r="C985" s="29">
        <f>'3) Input geactiveerde inflatie'!D972</f>
        <v>1096434.8939430714</v>
      </c>
      <c r="D985" s="10">
        <f t="shared" si="89"/>
        <v>548217.44697153568</v>
      </c>
      <c r="E985" s="39">
        <f>'3) Input geactiveerde inflatie'!E972</f>
        <v>48.5</v>
      </c>
      <c r="F985" s="51">
        <f>'3) Input geactiveerde inflatie'!F972</f>
        <v>2070</v>
      </c>
      <c r="G985" s="2"/>
      <c r="H985" s="53"/>
      <c r="I985" s="10">
        <f>IF(AND($F985&gt;I$10,$E985&gt;0),$D985/$E985,IF(I$10=$F985,$D985-SUM($G985:G985),0))</f>
        <v>11303.452514877024</v>
      </c>
      <c r="J985" s="10">
        <f>IF(AND($F985&gt;J$10,$E985&gt;0),$D985/$E985,IF(J$10=$F985,$D985-SUM($G985:I985),0))</f>
        <v>11303.452514877024</v>
      </c>
      <c r="K985" s="10">
        <f>IF(AND($F985&gt;K$10,$E985&gt;0),$D985/$E985,IF(K$10=$F985,$D985-SUM($G985:J985),0))</f>
        <v>11303.452514877024</v>
      </c>
      <c r="L985" s="10">
        <f>IF(AND($F985&gt;L$10,$E985&gt;0),$D985/$E985,IF(L$10=$F985,$D985-SUM($G985:K985),0))</f>
        <v>11303.452514877024</v>
      </c>
      <c r="M985" s="10">
        <f>IF(AND($F985&gt;M$10,$E985&gt;0),$D985/$E985,IF(M$10=$F985,$D985-SUM($G985:L985),0))</f>
        <v>11303.452514877024</v>
      </c>
      <c r="N985" s="2"/>
      <c r="O985" s="10">
        <f>I985*PRODUCT($O$17:O$17)</f>
        <v>11405.183587510917</v>
      </c>
      <c r="P985" s="10">
        <f>J985*PRODUCT($O$17:P$17)</f>
        <v>11507.830239798514</v>
      </c>
      <c r="Q985" s="10">
        <f>K985*PRODUCT($O$17:Q$17)</f>
        <v>11611.400711956698</v>
      </c>
      <c r="R985" s="10">
        <f>L985*PRODUCT($O$17:R$17)</f>
        <v>11715.903318364306</v>
      </c>
      <c r="S985" s="10">
        <f>M985*PRODUCT($O$17:S$17)</f>
        <v>11821.346448229584</v>
      </c>
      <c r="T985" s="2"/>
      <c r="U985" s="10">
        <f t="shared" si="88"/>
        <v>541746.22040676849</v>
      </c>
      <c r="V985" s="10">
        <f t="shared" si="93"/>
        <v>535114.10615063086</v>
      </c>
      <c r="W985" s="10">
        <f t="shared" si="93"/>
        <v>528318.73239402985</v>
      </c>
      <c r="X985" s="10">
        <f t="shared" si="93"/>
        <v>521357.69766721176</v>
      </c>
      <c r="Y985" s="10">
        <f t="shared" si="93"/>
        <v>514228.57049798704</v>
      </c>
    </row>
    <row r="986" spans="1:25" s="5" customFormat="1" x14ac:dyDescent="0.2">
      <c r="A986" s="2"/>
      <c r="B986" s="29">
        <f>'3) Input geactiveerde inflatie'!B973</f>
        <v>961</v>
      </c>
      <c r="C986" s="29">
        <f>'3) Input geactiveerde inflatie'!D973</f>
        <v>456788.96859296411</v>
      </c>
      <c r="D986" s="10">
        <f t="shared" si="89"/>
        <v>228394.48429648206</v>
      </c>
      <c r="E986" s="39">
        <f>'3) Input geactiveerde inflatie'!E973</f>
        <v>38.5</v>
      </c>
      <c r="F986" s="51">
        <f>'3) Input geactiveerde inflatie'!F973</f>
        <v>2060</v>
      </c>
      <c r="G986" s="2"/>
      <c r="H986" s="53"/>
      <c r="I986" s="10">
        <f>IF(AND($F986&gt;I$10,$E986&gt;0),$D986/$E986,IF(I$10=$F986,$D986-SUM($G986:G986),0))</f>
        <v>5932.3242674410922</v>
      </c>
      <c r="J986" s="10">
        <f>IF(AND($F986&gt;J$10,$E986&gt;0),$D986/$E986,IF(J$10=$F986,$D986-SUM($G986:I986),0))</f>
        <v>5932.3242674410922</v>
      </c>
      <c r="K986" s="10">
        <f>IF(AND($F986&gt;K$10,$E986&gt;0),$D986/$E986,IF(K$10=$F986,$D986-SUM($G986:J986),0))</f>
        <v>5932.3242674410922</v>
      </c>
      <c r="L986" s="10">
        <f>IF(AND($F986&gt;L$10,$E986&gt;0),$D986/$E986,IF(L$10=$F986,$D986-SUM($G986:K986),0))</f>
        <v>5932.3242674410922</v>
      </c>
      <c r="M986" s="10">
        <f>IF(AND($F986&gt;M$10,$E986&gt;0),$D986/$E986,IF(M$10=$F986,$D986-SUM($G986:L986),0))</f>
        <v>5932.3242674410922</v>
      </c>
      <c r="N986" s="2"/>
      <c r="O986" s="10">
        <f>I986*PRODUCT($O$17:O$17)</f>
        <v>5985.7151858480611</v>
      </c>
      <c r="P986" s="10">
        <f>J986*PRODUCT($O$17:P$17)</f>
        <v>6039.5866225206937</v>
      </c>
      <c r="Q986" s="10">
        <f>K986*PRODUCT($O$17:Q$17)</f>
        <v>6093.9429021233782</v>
      </c>
      <c r="R986" s="10">
        <f>L986*PRODUCT($O$17:R$17)</f>
        <v>6148.7883882424876</v>
      </c>
      <c r="S986" s="10">
        <f>M986*PRODUCT($O$17:S$17)</f>
        <v>6204.12748373667</v>
      </c>
      <c r="T986" s="2"/>
      <c r="U986" s="10">
        <f t="shared" ref="U986:U1046" si="94">D986*O$17-O986</f>
        <v>224464.31946930231</v>
      </c>
      <c r="V986" s="10">
        <f t="shared" si="93"/>
        <v>220444.91172200532</v>
      </c>
      <c r="W986" s="10">
        <f t="shared" si="93"/>
        <v>216334.97302537996</v>
      </c>
      <c r="X986" s="10">
        <f t="shared" si="93"/>
        <v>212133.19939436589</v>
      </c>
      <c r="Y986" s="10">
        <f t="shared" si="93"/>
        <v>207838.2707051785</v>
      </c>
    </row>
    <row r="987" spans="1:25" s="5" customFormat="1" x14ac:dyDescent="0.2">
      <c r="A987" s="2"/>
      <c r="B987" s="29">
        <f>'3) Input geactiveerde inflatie'!B974</f>
        <v>962</v>
      </c>
      <c r="C987" s="29">
        <f>'3) Input geactiveerde inflatie'!D974</f>
        <v>2761.5138411034713</v>
      </c>
      <c r="D987" s="10">
        <f t="shared" ref="D987:D1046" si="95">C987*$F$20</f>
        <v>1380.7569205517357</v>
      </c>
      <c r="E987" s="39">
        <f>'3) Input geactiveerde inflatie'!E974</f>
        <v>28.5</v>
      </c>
      <c r="F987" s="51">
        <f>'3) Input geactiveerde inflatie'!F974</f>
        <v>2050</v>
      </c>
      <c r="G987" s="2"/>
      <c r="H987" s="53"/>
      <c r="I987" s="10">
        <f>IF(AND($F987&gt;I$10,$E987&gt;0),$D987/$E987,IF(I$10=$F987,$D987-SUM($G987:G987),0))</f>
        <v>48.447611247429322</v>
      </c>
      <c r="J987" s="10">
        <f>IF(AND($F987&gt;J$10,$E987&gt;0),$D987/$E987,IF(J$10=$F987,$D987-SUM($G987:I987),0))</f>
        <v>48.447611247429322</v>
      </c>
      <c r="K987" s="10">
        <f>IF(AND($F987&gt;K$10,$E987&gt;0),$D987/$E987,IF(K$10=$F987,$D987-SUM($G987:J987),0))</f>
        <v>48.447611247429322</v>
      </c>
      <c r="L987" s="10">
        <f>IF(AND($F987&gt;L$10,$E987&gt;0),$D987/$E987,IF(L$10=$F987,$D987-SUM($G987:K987),0))</f>
        <v>48.447611247429322</v>
      </c>
      <c r="M987" s="10">
        <f>IF(AND($F987&gt;M$10,$E987&gt;0),$D987/$E987,IF(M$10=$F987,$D987-SUM($G987:L987),0))</f>
        <v>48.447611247429322</v>
      </c>
      <c r="N987" s="2"/>
      <c r="O987" s="10">
        <f>I987*PRODUCT($O$17:O$17)</f>
        <v>48.883639748656179</v>
      </c>
      <c r="P987" s="10">
        <f>J987*PRODUCT($O$17:P$17)</f>
        <v>49.323592506394078</v>
      </c>
      <c r="Q987" s="10">
        <f>K987*PRODUCT($O$17:Q$17)</f>
        <v>49.767504838951616</v>
      </c>
      <c r="R987" s="10">
        <f>L987*PRODUCT($O$17:R$17)</f>
        <v>50.215412382502173</v>
      </c>
      <c r="S987" s="10">
        <f>M987*PRODUCT($O$17:S$17)</f>
        <v>50.667351093944696</v>
      </c>
      <c r="T987" s="2"/>
      <c r="U987" s="10">
        <f t="shared" si="94"/>
        <v>1344.3000930880451</v>
      </c>
      <c r="V987" s="10">
        <f t="shared" ref="V987:Y1002" si="96">U987*P$17-P987</f>
        <v>1307.0752014194431</v>
      </c>
      <c r="W987" s="10">
        <f t="shared" si="96"/>
        <v>1269.0713733932662</v>
      </c>
      <c r="X987" s="10">
        <f t="shared" si="96"/>
        <v>1230.2776033713033</v>
      </c>
      <c r="Y987" s="10">
        <f t="shared" si="96"/>
        <v>1190.6827507077001</v>
      </c>
    </row>
    <row r="988" spans="1:25" s="5" customFormat="1" x14ac:dyDescent="0.2">
      <c r="A988" s="2"/>
      <c r="B988" s="29">
        <f>'3) Input geactiveerde inflatie'!B975</f>
        <v>963</v>
      </c>
      <c r="C988" s="29">
        <f>'3) Input geactiveerde inflatie'!D975</f>
        <v>106047.4153815154</v>
      </c>
      <c r="D988" s="10">
        <f t="shared" si="95"/>
        <v>53023.707690757699</v>
      </c>
      <c r="E988" s="39">
        <f>'3) Input geactiveerde inflatie'!E975</f>
        <v>23.5</v>
      </c>
      <c r="F988" s="51">
        <f>'3) Input geactiveerde inflatie'!F975</f>
        <v>2045</v>
      </c>
      <c r="G988" s="2"/>
      <c r="H988" s="53"/>
      <c r="I988" s="10">
        <f>IF(AND($F988&gt;I$10,$E988&gt;0),$D988/$E988,IF(I$10=$F988,$D988-SUM($G988:G988),0))</f>
        <v>2256.3279868407531</v>
      </c>
      <c r="J988" s="10">
        <f>IF(AND($F988&gt;J$10,$E988&gt;0),$D988/$E988,IF(J$10=$F988,$D988-SUM($G988:I988),0))</f>
        <v>2256.3279868407531</v>
      </c>
      <c r="K988" s="10">
        <f>IF(AND($F988&gt;K$10,$E988&gt;0),$D988/$E988,IF(K$10=$F988,$D988-SUM($G988:J988),0))</f>
        <v>2256.3279868407531</v>
      </c>
      <c r="L988" s="10">
        <f>IF(AND($F988&gt;L$10,$E988&gt;0),$D988/$E988,IF(L$10=$F988,$D988-SUM($G988:K988),0))</f>
        <v>2256.3279868407531</v>
      </c>
      <c r="M988" s="10">
        <f>IF(AND($F988&gt;M$10,$E988&gt;0),$D988/$E988,IF(M$10=$F988,$D988-SUM($G988:L988),0))</f>
        <v>2256.3279868407531</v>
      </c>
      <c r="N988" s="2"/>
      <c r="O988" s="10">
        <f>I988*PRODUCT($O$17:O$17)</f>
        <v>2276.6349387223195</v>
      </c>
      <c r="P988" s="10">
        <f>J988*PRODUCT($O$17:P$17)</f>
        <v>2297.1246531708202</v>
      </c>
      <c r="Q988" s="10">
        <f>K988*PRODUCT($O$17:Q$17)</f>
        <v>2317.7987750493571</v>
      </c>
      <c r="R988" s="10">
        <f>L988*PRODUCT($O$17:R$17)</f>
        <v>2338.6589640248012</v>
      </c>
      <c r="S988" s="10">
        <f>M988*PRODUCT($O$17:S$17)</f>
        <v>2359.7068947010243</v>
      </c>
      <c r="T988" s="2"/>
      <c r="U988" s="10">
        <f t="shared" si="94"/>
        <v>51224.286121252197</v>
      </c>
      <c r="V988" s="10">
        <f t="shared" si="96"/>
        <v>49388.180043172644</v>
      </c>
      <c r="W988" s="10">
        <f t="shared" si="96"/>
        <v>47514.87488851184</v>
      </c>
      <c r="X988" s="10">
        <f t="shared" si="96"/>
        <v>45603.849798483643</v>
      </c>
      <c r="Y988" s="10">
        <f t="shared" si="96"/>
        <v>43654.577551968963</v>
      </c>
    </row>
    <row r="989" spans="1:25" s="5" customFormat="1" x14ac:dyDescent="0.2">
      <c r="A989" s="2"/>
      <c r="B989" s="29">
        <f>'3) Input geactiveerde inflatie'!B976</f>
        <v>964</v>
      </c>
      <c r="C989" s="29">
        <f>'3) Input geactiveerde inflatie'!D976</f>
        <v>4984.6628474998288</v>
      </c>
      <c r="D989" s="10">
        <f t="shared" si="95"/>
        <v>2492.3314237499144</v>
      </c>
      <c r="E989" s="39">
        <f>'3) Input geactiveerde inflatie'!E976</f>
        <v>18.5</v>
      </c>
      <c r="F989" s="51">
        <f>'3) Input geactiveerde inflatie'!F976</f>
        <v>2040</v>
      </c>
      <c r="G989" s="2"/>
      <c r="H989" s="53"/>
      <c r="I989" s="10">
        <f>IF(AND($F989&gt;I$10,$E989&gt;0),$D989/$E989,IF(I$10=$F989,$D989-SUM($G989:G989),0))</f>
        <v>134.72061749999537</v>
      </c>
      <c r="J989" s="10">
        <f>IF(AND($F989&gt;J$10,$E989&gt;0),$D989/$E989,IF(J$10=$F989,$D989-SUM($G989:I989),0))</f>
        <v>134.72061749999537</v>
      </c>
      <c r="K989" s="10">
        <f>IF(AND($F989&gt;K$10,$E989&gt;0),$D989/$E989,IF(K$10=$F989,$D989-SUM($G989:J989),0))</f>
        <v>134.72061749999537</v>
      </c>
      <c r="L989" s="10">
        <f>IF(AND($F989&gt;L$10,$E989&gt;0),$D989/$E989,IF(L$10=$F989,$D989-SUM($G989:K989),0))</f>
        <v>134.72061749999537</v>
      </c>
      <c r="M989" s="10">
        <f>IF(AND($F989&gt;M$10,$E989&gt;0),$D989/$E989,IF(M$10=$F989,$D989-SUM($G989:L989),0))</f>
        <v>134.72061749999537</v>
      </c>
      <c r="N989" s="2"/>
      <c r="O989" s="10">
        <f>I989*PRODUCT($O$17:O$17)</f>
        <v>135.93310305749532</v>
      </c>
      <c r="P989" s="10">
        <f>J989*PRODUCT($O$17:P$17)</f>
        <v>137.15650098501277</v>
      </c>
      <c r="Q989" s="10">
        <f>K989*PRODUCT($O$17:Q$17)</f>
        <v>138.39090949387784</v>
      </c>
      <c r="R989" s="10">
        <f>L989*PRODUCT($O$17:R$17)</f>
        <v>139.63642767932274</v>
      </c>
      <c r="S989" s="10">
        <f>M989*PRODUCT($O$17:S$17)</f>
        <v>140.89315552843664</v>
      </c>
      <c r="T989" s="2"/>
      <c r="U989" s="10">
        <f t="shared" si="94"/>
        <v>2378.8293035061679</v>
      </c>
      <c r="V989" s="10">
        <f t="shared" si="96"/>
        <v>2263.0822662527103</v>
      </c>
      <c r="W989" s="10">
        <f t="shared" si="96"/>
        <v>2145.0590971551069</v>
      </c>
      <c r="X989" s="10">
        <f t="shared" si="96"/>
        <v>2024.7282013501801</v>
      </c>
      <c r="Y989" s="10">
        <f t="shared" si="96"/>
        <v>1902.0575996338948</v>
      </c>
    </row>
    <row r="990" spans="1:25" s="5" customFormat="1" x14ac:dyDescent="0.2">
      <c r="A990" s="2"/>
      <c r="B990" s="29">
        <f>'3) Input geactiveerde inflatie'!B977</f>
        <v>965</v>
      </c>
      <c r="C990" s="29">
        <f>'3) Input geactiveerde inflatie'!D977</f>
        <v>7386.6319850459695</v>
      </c>
      <c r="D990" s="10">
        <f t="shared" si="95"/>
        <v>3693.3159925229847</v>
      </c>
      <c r="E990" s="39">
        <f>'3) Input geactiveerde inflatie'!E977</f>
        <v>8.5</v>
      </c>
      <c r="F990" s="51">
        <f>'3) Input geactiveerde inflatie'!F977</f>
        <v>2030</v>
      </c>
      <c r="G990" s="2"/>
      <c r="H990" s="53"/>
      <c r="I990" s="10">
        <f>IF(AND($F990&gt;I$10,$E990&gt;0),$D990/$E990,IF(I$10=$F990,$D990-SUM($G990:G990),0))</f>
        <v>434.50776382623349</v>
      </c>
      <c r="J990" s="10">
        <f>IF(AND($F990&gt;J$10,$E990&gt;0),$D990/$E990,IF(J$10=$F990,$D990-SUM($G990:I990),0))</f>
        <v>434.50776382623349</v>
      </c>
      <c r="K990" s="10">
        <f>IF(AND($F990&gt;K$10,$E990&gt;0),$D990/$E990,IF(K$10=$F990,$D990-SUM($G990:J990),0))</f>
        <v>434.50776382623349</v>
      </c>
      <c r="L990" s="10">
        <f>IF(AND($F990&gt;L$10,$E990&gt;0),$D990/$E990,IF(L$10=$F990,$D990-SUM($G990:K990),0))</f>
        <v>434.50776382623349</v>
      </c>
      <c r="M990" s="10">
        <f>IF(AND($F990&gt;M$10,$E990&gt;0),$D990/$E990,IF(M$10=$F990,$D990-SUM($G990:L990),0))</f>
        <v>434.50776382623349</v>
      </c>
      <c r="N990" s="2"/>
      <c r="O990" s="10">
        <f>I990*PRODUCT($O$17:O$17)</f>
        <v>438.41833370066956</v>
      </c>
      <c r="P990" s="10">
        <f>J990*PRODUCT($O$17:P$17)</f>
        <v>442.36409870397551</v>
      </c>
      <c r="Q990" s="10">
        <f>K990*PRODUCT($O$17:Q$17)</f>
        <v>446.3453755923112</v>
      </c>
      <c r="R990" s="10">
        <f>L990*PRODUCT($O$17:R$17)</f>
        <v>450.36248397264194</v>
      </c>
      <c r="S990" s="10">
        <f>M990*PRODUCT($O$17:S$17)</f>
        <v>454.4157463283957</v>
      </c>
      <c r="T990" s="2"/>
      <c r="U990" s="10">
        <f t="shared" si="94"/>
        <v>3288.1375027550221</v>
      </c>
      <c r="V990" s="10">
        <f t="shared" si="96"/>
        <v>2875.3666415758416</v>
      </c>
      <c r="W990" s="10">
        <f t="shared" si="96"/>
        <v>2454.8995657577129</v>
      </c>
      <c r="X990" s="10">
        <f t="shared" si="96"/>
        <v>2026.6311778768902</v>
      </c>
      <c r="Y990" s="10">
        <f t="shared" si="96"/>
        <v>1590.4551121493864</v>
      </c>
    </row>
    <row r="991" spans="1:25" s="5" customFormat="1" x14ac:dyDescent="0.2">
      <c r="A991" s="2"/>
      <c r="B991" s="29">
        <f>'3) Input geactiveerde inflatie'!B978</f>
        <v>966</v>
      </c>
      <c r="C991" s="29">
        <f>'3) Input geactiveerde inflatie'!D978</f>
        <v>68050.30845121108</v>
      </c>
      <c r="D991" s="10">
        <f t="shared" si="95"/>
        <v>34025.15422560554</v>
      </c>
      <c r="E991" s="39">
        <f>'3) Input geactiveerde inflatie'!E978</f>
        <v>3.5</v>
      </c>
      <c r="F991" s="51">
        <f>'3) Input geactiveerde inflatie'!F978</f>
        <v>2025</v>
      </c>
      <c r="G991" s="2"/>
      <c r="H991" s="53"/>
      <c r="I991" s="10">
        <f>IF(AND($F991&gt;I$10,$E991&gt;0),$D991/$E991,IF(I$10=$F991,$D991-SUM($G991:G991),0))</f>
        <v>9721.4726358872977</v>
      </c>
      <c r="J991" s="10">
        <f>IF(AND($F991&gt;J$10,$E991&gt;0),$D991/$E991,IF(J$10=$F991,$D991-SUM($G991:I991),0))</f>
        <v>9721.4726358872977</v>
      </c>
      <c r="K991" s="10">
        <f>IF(AND($F991&gt;K$10,$E991&gt;0),$D991/$E991,IF(K$10=$F991,$D991-SUM($G991:J991),0))</f>
        <v>9721.4726358872977</v>
      </c>
      <c r="L991" s="10">
        <f>IF(AND($F991&gt;L$10,$E991&gt;0),$D991/$E991,IF(L$10=$F991,$D991-SUM($G991:K991),0))</f>
        <v>4860.736317943647</v>
      </c>
      <c r="M991" s="10">
        <f>IF(AND($F991&gt;M$10,$E991&gt;0),$D991/$E991,IF(M$10=$F991,$D991-SUM($G991:L991),0))</f>
        <v>0</v>
      </c>
      <c r="N991" s="2"/>
      <c r="O991" s="10">
        <f>I991*PRODUCT($O$17:O$17)</f>
        <v>9808.9658896102828</v>
      </c>
      <c r="P991" s="10">
        <f>J991*PRODUCT($O$17:P$17)</f>
        <v>9897.2465826167736</v>
      </c>
      <c r="Q991" s="10">
        <f>K991*PRODUCT($O$17:Q$17)</f>
        <v>9986.3218018603238</v>
      </c>
      <c r="R991" s="10">
        <f>L991*PRODUCT($O$17:R$17)</f>
        <v>5038.0993490385299</v>
      </c>
      <c r="S991" s="10">
        <f>M991*PRODUCT($O$17:S$17)</f>
        <v>0</v>
      </c>
      <c r="T991" s="2"/>
      <c r="U991" s="10">
        <f t="shared" si="94"/>
        <v>24522.414724025701</v>
      </c>
      <c r="V991" s="10">
        <f t="shared" si="96"/>
        <v>14845.869873925158</v>
      </c>
      <c r="W991" s="10">
        <f t="shared" si="96"/>
        <v>4993.1609009301592</v>
      </c>
      <c r="X991" s="10">
        <f t="shared" si="96"/>
        <v>0</v>
      </c>
      <c r="Y991" s="10">
        <f t="shared" si="96"/>
        <v>0</v>
      </c>
    </row>
    <row r="992" spans="1:25" s="5" customFormat="1" x14ac:dyDescent="0.2">
      <c r="A992" s="2"/>
      <c r="B992" s="29">
        <f>'3) Input geactiveerde inflatie'!B979</f>
        <v>967</v>
      </c>
      <c r="C992" s="29">
        <f>'3) Input geactiveerde inflatie'!D979</f>
        <v>3922.281866406207</v>
      </c>
      <c r="D992" s="10">
        <f t="shared" si="95"/>
        <v>1961.1409332031035</v>
      </c>
      <c r="E992" s="39">
        <f>'3) Input geactiveerde inflatie'!E979</f>
        <v>0</v>
      </c>
      <c r="F992" s="51">
        <f>'3) Input geactiveerde inflatie'!F979</f>
        <v>2020</v>
      </c>
      <c r="G992" s="2"/>
      <c r="H992" s="53"/>
      <c r="I992" s="10">
        <f>IF(AND($F992&gt;I$10,$E992&gt;0),$D992/$E992,IF(I$10=$F992,$D992-SUM($G992:G992),0))</f>
        <v>0</v>
      </c>
      <c r="J992" s="10">
        <f>IF(AND($F992&gt;J$10,$E992&gt;0),$D992/$E992,IF(J$10=$F992,$D992-SUM($G992:I992),0))</f>
        <v>0</v>
      </c>
      <c r="K992" s="10">
        <f>IF(AND($F992&gt;K$10,$E992&gt;0),$D992/$E992,IF(K$10=$F992,$D992-SUM($G992:J992),0))</f>
        <v>0</v>
      </c>
      <c r="L992" s="10">
        <f>IF(AND($F992&gt;L$10,$E992&gt;0),$D992/$E992,IF(L$10=$F992,$D992-SUM($G992:K992),0))</f>
        <v>0</v>
      </c>
      <c r="M992" s="10">
        <f>IF(AND($F992&gt;M$10,$E992&gt;0),$D992/$E992,IF(M$10=$F992,$D992-SUM($G992:L992),0))</f>
        <v>0</v>
      </c>
      <c r="N992" s="2"/>
      <c r="O992" s="10">
        <f>I992*PRODUCT($O$17:O$17)</f>
        <v>0</v>
      </c>
      <c r="P992" s="10">
        <f>J992*PRODUCT($O$17:P$17)</f>
        <v>0</v>
      </c>
      <c r="Q992" s="10">
        <f>K992*PRODUCT($O$17:Q$17)</f>
        <v>0</v>
      </c>
      <c r="R992" s="10">
        <f>L992*PRODUCT($O$17:R$17)</f>
        <v>0</v>
      </c>
      <c r="S992" s="10">
        <f>M992*PRODUCT($O$17:S$17)</f>
        <v>0</v>
      </c>
      <c r="T992" s="2"/>
      <c r="U992" s="10">
        <f t="shared" si="94"/>
        <v>1978.7912016019311</v>
      </c>
      <c r="V992" s="10">
        <f t="shared" si="96"/>
        <v>1996.6003224163483</v>
      </c>
      <c r="W992" s="10">
        <f t="shared" si="96"/>
        <v>2014.5697253180952</v>
      </c>
      <c r="X992" s="10">
        <f t="shared" si="96"/>
        <v>2032.7008528459578</v>
      </c>
      <c r="Y992" s="10">
        <f t="shared" si="96"/>
        <v>2050.9951605215711</v>
      </c>
    </row>
    <row r="993" spans="1:25" s="5" customFormat="1" x14ac:dyDescent="0.2">
      <c r="A993" s="2"/>
      <c r="B993" s="29">
        <f>'3) Input geactiveerde inflatie'!B980</f>
        <v>968</v>
      </c>
      <c r="C993" s="29">
        <f>'3) Input geactiveerde inflatie'!D980</f>
        <v>6754.3524999999208</v>
      </c>
      <c r="D993" s="10">
        <f t="shared" si="95"/>
        <v>3377.1762499999604</v>
      </c>
      <c r="E993" s="39">
        <f>'3) Input geactiveerde inflatie'!E980</f>
        <v>48.5</v>
      </c>
      <c r="F993" s="51">
        <f>'3) Input geactiveerde inflatie'!F980</f>
        <v>2070</v>
      </c>
      <c r="G993" s="2"/>
      <c r="H993" s="53"/>
      <c r="I993" s="10">
        <f>IF(AND($F993&gt;I$10,$E993&gt;0),$D993/$E993,IF(I$10=$F993,$D993-SUM($G993:G993),0))</f>
        <v>69.632499999999183</v>
      </c>
      <c r="J993" s="10">
        <f>IF(AND($F993&gt;J$10,$E993&gt;0),$D993/$E993,IF(J$10=$F993,$D993-SUM($G993:I993),0))</f>
        <v>69.632499999999183</v>
      </c>
      <c r="K993" s="10">
        <f>IF(AND($F993&gt;K$10,$E993&gt;0),$D993/$E993,IF(K$10=$F993,$D993-SUM($G993:J993),0))</f>
        <v>69.632499999999183</v>
      </c>
      <c r="L993" s="10">
        <f>IF(AND($F993&gt;L$10,$E993&gt;0),$D993/$E993,IF(L$10=$F993,$D993-SUM($G993:K993),0))</f>
        <v>69.632499999999183</v>
      </c>
      <c r="M993" s="10">
        <f>IF(AND($F993&gt;M$10,$E993&gt;0),$D993/$E993,IF(M$10=$F993,$D993-SUM($G993:L993),0))</f>
        <v>69.632499999999183</v>
      </c>
      <c r="N993" s="2"/>
      <c r="O993" s="10">
        <f>I993*PRODUCT($O$17:O$17)</f>
        <v>70.259192499999173</v>
      </c>
      <c r="P993" s="10">
        <f>J993*PRODUCT($O$17:P$17)</f>
        <v>70.891525232499149</v>
      </c>
      <c r="Q993" s="10">
        <f>K993*PRODUCT($O$17:Q$17)</f>
        <v>71.529548959591637</v>
      </c>
      <c r="R993" s="10">
        <f>L993*PRODUCT($O$17:R$17)</f>
        <v>72.17331490022795</v>
      </c>
      <c r="S993" s="10">
        <f>M993*PRODUCT($O$17:S$17)</f>
        <v>72.82287473433</v>
      </c>
      <c r="T993" s="2"/>
      <c r="U993" s="10">
        <f t="shared" si="94"/>
        <v>3337.3116437499607</v>
      </c>
      <c r="V993" s="10">
        <f t="shared" si="96"/>
        <v>3296.4559233112109</v>
      </c>
      <c r="W993" s="10">
        <f t="shared" si="96"/>
        <v>3254.5944776614201</v>
      </c>
      <c r="X993" s="10">
        <f t="shared" si="96"/>
        <v>3211.7125130601444</v>
      </c>
      <c r="Y993" s="10">
        <f t="shared" si="96"/>
        <v>3167.7950509433554</v>
      </c>
    </row>
    <row r="994" spans="1:25" s="5" customFormat="1" x14ac:dyDescent="0.2">
      <c r="A994" s="2"/>
      <c r="B994" s="29">
        <f>'3) Input geactiveerde inflatie'!B981</f>
        <v>969</v>
      </c>
      <c r="C994" s="29">
        <f>'3) Input geactiveerde inflatie'!D981</f>
        <v>5322.7530124998884</v>
      </c>
      <c r="D994" s="10">
        <f t="shared" si="95"/>
        <v>2661.3765062499442</v>
      </c>
      <c r="E994" s="39">
        <f>'3) Input geactiveerde inflatie'!E981</f>
        <v>38.5</v>
      </c>
      <c r="F994" s="51">
        <f>'3) Input geactiveerde inflatie'!F981</f>
        <v>2060</v>
      </c>
      <c r="G994" s="2"/>
      <c r="H994" s="53"/>
      <c r="I994" s="10">
        <f>IF(AND($F994&gt;I$10,$E994&gt;0),$D994/$E994,IF(I$10=$F994,$D994-SUM($G994:G994),0))</f>
        <v>69.126662499998545</v>
      </c>
      <c r="J994" s="10">
        <f>IF(AND($F994&gt;J$10,$E994&gt;0),$D994/$E994,IF(J$10=$F994,$D994-SUM($G994:I994),0))</f>
        <v>69.126662499998545</v>
      </c>
      <c r="K994" s="10">
        <f>IF(AND($F994&gt;K$10,$E994&gt;0),$D994/$E994,IF(K$10=$F994,$D994-SUM($G994:J994),0))</f>
        <v>69.126662499998545</v>
      </c>
      <c r="L994" s="10">
        <f>IF(AND($F994&gt;L$10,$E994&gt;0),$D994/$E994,IF(L$10=$F994,$D994-SUM($G994:K994),0))</f>
        <v>69.126662499998545</v>
      </c>
      <c r="M994" s="10">
        <f>IF(AND($F994&gt;M$10,$E994&gt;0),$D994/$E994,IF(M$10=$F994,$D994-SUM($G994:L994),0))</f>
        <v>69.126662499998545</v>
      </c>
      <c r="N994" s="2"/>
      <c r="O994" s="10">
        <f>I994*PRODUCT($O$17:O$17)</f>
        <v>69.748802462498531</v>
      </c>
      <c r="P994" s="10">
        <f>J994*PRODUCT($O$17:P$17)</f>
        <v>70.376541684661007</v>
      </c>
      <c r="Q994" s="10">
        <f>K994*PRODUCT($O$17:Q$17)</f>
        <v>71.009930559822948</v>
      </c>
      <c r="R994" s="10">
        <f>L994*PRODUCT($O$17:R$17)</f>
        <v>71.649019934861343</v>
      </c>
      <c r="S994" s="10">
        <f>M994*PRODUCT($O$17:S$17)</f>
        <v>72.293861114275089</v>
      </c>
      <c r="T994" s="2"/>
      <c r="U994" s="10">
        <f t="shared" si="94"/>
        <v>2615.580092343695</v>
      </c>
      <c r="V994" s="10">
        <f t="shared" si="96"/>
        <v>2568.7437714901271</v>
      </c>
      <c r="W994" s="10">
        <f t="shared" si="96"/>
        <v>2520.8525348737153</v>
      </c>
      <c r="X994" s="10">
        <f t="shared" si="96"/>
        <v>2471.8911877527171</v>
      </c>
      <c r="Y994" s="10">
        <f t="shared" si="96"/>
        <v>2421.8443473282164</v>
      </c>
    </row>
    <row r="995" spans="1:25" s="5" customFormat="1" x14ac:dyDescent="0.2">
      <c r="A995" s="2"/>
      <c r="B995" s="29">
        <f>'3) Input geactiveerde inflatie'!B982</f>
        <v>970</v>
      </c>
      <c r="C995" s="29">
        <f>'3) Input geactiveerde inflatie'!D982</f>
        <v>-152.60335999999734</v>
      </c>
      <c r="D995" s="10">
        <f t="shared" si="95"/>
        <v>-76.301679999998669</v>
      </c>
      <c r="E995" s="39">
        <f>'3) Input geactiveerde inflatie'!E982</f>
        <v>23.5</v>
      </c>
      <c r="F995" s="51">
        <f>'3) Input geactiveerde inflatie'!F982</f>
        <v>2045</v>
      </c>
      <c r="G995" s="2"/>
      <c r="H995" s="53"/>
      <c r="I995" s="10">
        <f>IF(AND($F995&gt;I$10,$E995&gt;0),$D995/$E995,IF(I$10=$F995,$D995-SUM($G995:G995),0))</f>
        <v>-3.2468799999999431</v>
      </c>
      <c r="J995" s="10">
        <f>IF(AND($F995&gt;J$10,$E995&gt;0),$D995/$E995,IF(J$10=$F995,$D995-SUM($G995:I995),0))</f>
        <v>-3.2468799999999431</v>
      </c>
      <c r="K995" s="10">
        <f>IF(AND($F995&gt;K$10,$E995&gt;0),$D995/$E995,IF(K$10=$F995,$D995-SUM($G995:J995),0))</f>
        <v>-3.2468799999999431</v>
      </c>
      <c r="L995" s="10">
        <f>IF(AND($F995&gt;L$10,$E995&gt;0),$D995/$E995,IF(L$10=$F995,$D995-SUM($G995:K995),0))</f>
        <v>-3.2468799999999431</v>
      </c>
      <c r="M995" s="10">
        <f>IF(AND($F995&gt;M$10,$E995&gt;0),$D995/$E995,IF(M$10=$F995,$D995-SUM($G995:L995),0))</f>
        <v>-3.2468799999999431</v>
      </c>
      <c r="N995" s="2"/>
      <c r="O995" s="10">
        <f>I995*PRODUCT($O$17:O$17)</f>
        <v>-3.2761019199999422</v>
      </c>
      <c r="P995" s="10">
        <f>J995*PRODUCT($O$17:P$17)</f>
        <v>-3.3055868372799413</v>
      </c>
      <c r="Q995" s="10">
        <f>K995*PRODUCT($O$17:Q$17)</f>
        <v>-3.3353371188154601</v>
      </c>
      <c r="R995" s="10">
        <f>L995*PRODUCT($O$17:R$17)</f>
        <v>-3.3653551528847991</v>
      </c>
      <c r="S995" s="10">
        <f>M995*PRODUCT($O$17:S$17)</f>
        <v>-3.3956433492607618</v>
      </c>
      <c r="T995" s="2"/>
      <c r="U995" s="10">
        <f t="shared" si="94"/>
        <v>-73.712293199998697</v>
      </c>
      <c r="V995" s="10">
        <f t="shared" si="96"/>
        <v>-71.070117001518724</v>
      </c>
      <c r="W995" s="10">
        <f t="shared" si="96"/>
        <v>-68.374410935716924</v>
      </c>
      <c r="X995" s="10">
        <f t="shared" si="96"/>
        <v>-65.624425481253567</v>
      </c>
      <c r="Y995" s="10">
        <f t="shared" si="96"/>
        <v>-62.819401961324083</v>
      </c>
    </row>
    <row r="996" spans="1:25" s="5" customFormat="1" x14ac:dyDescent="0.2">
      <c r="A996" s="2"/>
      <c r="B996" s="29">
        <f>'3) Input geactiveerde inflatie'!B983</f>
        <v>971</v>
      </c>
      <c r="C996" s="29">
        <f>'3) Input geactiveerde inflatie'!D983</f>
        <v>948.45869999998831</v>
      </c>
      <c r="D996" s="10">
        <f t="shared" si="95"/>
        <v>474.22934999999416</v>
      </c>
      <c r="E996" s="39">
        <f>'3) Input geactiveerde inflatie'!E983</f>
        <v>3.5</v>
      </c>
      <c r="F996" s="51">
        <f>'3) Input geactiveerde inflatie'!F983</f>
        <v>2025</v>
      </c>
      <c r="G996" s="2"/>
      <c r="H996" s="53"/>
      <c r="I996" s="10">
        <f>IF(AND($F996&gt;I$10,$E996&gt;0),$D996/$E996,IF(I$10=$F996,$D996-SUM($G996:G996),0))</f>
        <v>135.49409999999833</v>
      </c>
      <c r="J996" s="10">
        <f>IF(AND($F996&gt;J$10,$E996&gt;0),$D996/$E996,IF(J$10=$F996,$D996-SUM($G996:I996),0))</f>
        <v>135.49409999999833</v>
      </c>
      <c r="K996" s="10">
        <f>IF(AND($F996&gt;K$10,$E996&gt;0),$D996/$E996,IF(K$10=$F996,$D996-SUM($G996:J996),0))</f>
        <v>135.49409999999833</v>
      </c>
      <c r="L996" s="10">
        <f>IF(AND($F996&gt;L$10,$E996&gt;0),$D996/$E996,IF(L$10=$F996,$D996-SUM($G996:K996),0))</f>
        <v>67.747049999999149</v>
      </c>
      <c r="M996" s="10">
        <f>IF(AND($F996&gt;M$10,$E996&gt;0),$D996/$E996,IF(M$10=$F996,$D996-SUM($G996:L996),0))</f>
        <v>0</v>
      </c>
      <c r="N996" s="2"/>
      <c r="O996" s="10">
        <f>I996*PRODUCT($O$17:O$17)</f>
        <v>136.71354689999831</v>
      </c>
      <c r="P996" s="10">
        <f>J996*PRODUCT($O$17:P$17)</f>
        <v>137.94396882209827</v>
      </c>
      <c r="Q996" s="10">
        <f>K996*PRODUCT($O$17:Q$17)</f>
        <v>139.18546454149714</v>
      </c>
      <c r="R996" s="10">
        <f>L996*PRODUCT($O$17:R$17)</f>
        <v>70.219066861185269</v>
      </c>
      <c r="S996" s="10">
        <f>M996*PRODUCT($O$17:S$17)</f>
        <v>0</v>
      </c>
      <c r="T996" s="2"/>
      <c r="U996" s="10">
        <f t="shared" si="94"/>
        <v>341.78386724999575</v>
      </c>
      <c r="V996" s="10">
        <f t="shared" si="96"/>
        <v>206.91595323314743</v>
      </c>
      <c r="W996" s="10">
        <f t="shared" si="96"/>
        <v>69.592732270748598</v>
      </c>
      <c r="X996" s="10">
        <f t="shared" si="96"/>
        <v>0</v>
      </c>
      <c r="Y996" s="10">
        <f t="shared" si="96"/>
        <v>0</v>
      </c>
    </row>
    <row r="997" spans="1:25" s="5" customFormat="1" x14ac:dyDescent="0.2">
      <c r="A997" s="2"/>
      <c r="B997" s="29">
        <f>'3) Input geactiveerde inflatie'!B984</f>
        <v>972</v>
      </c>
      <c r="C997" s="29">
        <f>'3) Input geactiveerde inflatie'!D984</f>
        <v>166454.39779211208</v>
      </c>
      <c r="D997" s="10">
        <f t="shared" si="95"/>
        <v>83227.198896056041</v>
      </c>
      <c r="E997" s="39">
        <f>'3) Input geactiveerde inflatie'!E984</f>
        <v>48.5</v>
      </c>
      <c r="F997" s="51">
        <f>'3) Input geactiveerde inflatie'!F984</f>
        <v>2070</v>
      </c>
      <c r="G997" s="2"/>
      <c r="H997" s="53"/>
      <c r="I997" s="10">
        <f>IF(AND($F997&gt;I$10,$E997&gt;0),$D997/$E997,IF(I$10=$F997,$D997-SUM($G997:G997),0))</f>
        <v>1716.02471950631</v>
      </c>
      <c r="J997" s="10">
        <f>IF(AND($F997&gt;J$10,$E997&gt;0),$D997/$E997,IF(J$10=$F997,$D997-SUM($G997:I997),0))</f>
        <v>1716.02471950631</v>
      </c>
      <c r="K997" s="10">
        <f>IF(AND($F997&gt;K$10,$E997&gt;0),$D997/$E997,IF(K$10=$F997,$D997-SUM($G997:J997),0))</f>
        <v>1716.02471950631</v>
      </c>
      <c r="L997" s="10">
        <f>IF(AND($F997&gt;L$10,$E997&gt;0),$D997/$E997,IF(L$10=$F997,$D997-SUM($G997:K997),0))</f>
        <v>1716.02471950631</v>
      </c>
      <c r="M997" s="10">
        <f>IF(AND($F997&gt;M$10,$E997&gt;0),$D997/$E997,IF(M$10=$F997,$D997-SUM($G997:L997),0))</f>
        <v>1716.02471950631</v>
      </c>
      <c r="N997" s="2"/>
      <c r="O997" s="10">
        <f>I997*PRODUCT($O$17:O$17)</f>
        <v>1731.4689419818667</v>
      </c>
      <c r="P997" s="10">
        <f>J997*PRODUCT($O$17:P$17)</f>
        <v>1747.0521624597034</v>
      </c>
      <c r="Q997" s="10">
        <f>K997*PRODUCT($O$17:Q$17)</f>
        <v>1762.7756319218402</v>
      </c>
      <c r="R997" s="10">
        <f>L997*PRODUCT($O$17:R$17)</f>
        <v>1778.6406126091365</v>
      </c>
      <c r="S997" s="10">
        <f>M997*PRODUCT($O$17:S$17)</f>
        <v>1794.6483781226186</v>
      </c>
      <c r="T997" s="2"/>
      <c r="U997" s="10">
        <f t="shared" si="94"/>
        <v>82244.774744138675</v>
      </c>
      <c r="V997" s="10">
        <f t="shared" si="96"/>
        <v>81237.925554376212</v>
      </c>
      <c r="W997" s="10">
        <f t="shared" si="96"/>
        <v>80206.291252443742</v>
      </c>
      <c r="X997" s="10">
        <f t="shared" si="96"/>
        <v>79149.507261106599</v>
      </c>
      <c r="Y997" s="10">
        <f t="shared" si="96"/>
        <v>78067.204448333941</v>
      </c>
    </row>
    <row r="998" spans="1:25" s="5" customFormat="1" x14ac:dyDescent="0.2">
      <c r="A998" s="2"/>
      <c r="B998" s="29">
        <f>'3) Input geactiveerde inflatie'!B985</f>
        <v>973</v>
      </c>
      <c r="C998" s="29">
        <f>'3) Input geactiveerde inflatie'!D985</f>
        <v>32072.830594661646</v>
      </c>
      <c r="D998" s="10">
        <f t="shared" si="95"/>
        <v>16036.415297330823</v>
      </c>
      <c r="E998" s="39">
        <f>'3) Input geactiveerde inflatie'!E985</f>
        <v>38.5</v>
      </c>
      <c r="F998" s="51">
        <f>'3) Input geactiveerde inflatie'!F985</f>
        <v>2060</v>
      </c>
      <c r="G998" s="2"/>
      <c r="H998" s="53"/>
      <c r="I998" s="10">
        <f>IF(AND($F998&gt;I$10,$E998&gt;0),$D998/$E998,IF(I$10=$F998,$D998-SUM($G998:G998),0))</f>
        <v>416.53026746313827</v>
      </c>
      <c r="J998" s="10">
        <f>IF(AND($F998&gt;J$10,$E998&gt;0),$D998/$E998,IF(J$10=$F998,$D998-SUM($G998:I998),0))</f>
        <v>416.53026746313827</v>
      </c>
      <c r="K998" s="10">
        <f>IF(AND($F998&gt;K$10,$E998&gt;0),$D998/$E998,IF(K$10=$F998,$D998-SUM($G998:J998),0))</f>
        <v>416.53026746313827</v>
      </c>
      <c r="L998" s="10">
        <f>IF(AND($F998&gt;L$10,$E998&gt;0),$D998/$E998,IF(L$10=$F998,$D998-SUM($G998:K998),0))</f>
        <v>416.53026746313827</v>
      </c>
      <c r="M998" s="10">
        <f>IF(AND($F998&gt;M$10,$E998&gt;0),$D998/$E998,IF(M$10=$F998,$D998-SUM($G998:L998),0))</f>
        <v>416.53026746313827</v>
      </c>
      <c r="N998" s="2"/>
      <c r="O998" s="10">
        <f>I998*PRODUCT($O$17:O$17)</f>
        <v>420.27903987030646</v>
      </c>
      <c r="P998" s="10">
        <f>J998*PRODUCT($O$17:P$17)</f>
        <v>424.06155122913918</v>
      </c>
      <c r="Q998" s="10">
        <f>K998*PRODUCT($O$17:Q$17)</f>
        <v>427.87810519020138</v>
      </c>
      <c r="R998" s="10">
        <f>L998*PRODUCT($O$17:R$17)</f>
        <v>431.72900813691314</v>
      </c>
      <c r="S998" s="10">
        <f>M998*PRODUCT($O$17:S$17)</f>
        <v>435.61456921014531</v>
      </c>
      <c r="T998" s="2"/>
      <c r="U998" s="10">
        <f t="shared" si="94"/>
        <v>15760.463995136492</v>
      </c>
      <c r="V998" s="10">
        <f t="shared" si="96"/>
        <v>15478.246619863579</v>
      </c>
      <c r="W998" s="10">
        <f t="shared" si="96"/>
        <v>15189.67273425215</v>
      </c>
      <c r="X998" s="10">
        <f t="shared" si="96"/>
        <v>14894.650780723505</v>
      </c>
      <c r="Y998" s="10">
        <f t="shared" si="96"/>
        <v>14593.08806853987</v>
      </c>
    </row>
    <row r="999" spans="1:25" s="5" customFormat="1" x14ac:dyDescent="0.2">
      <c r="A999" s="2"/>
      <c r="B999" s="29">
        <f>'3) Input geactiveerde inflatie'!B986</f>
        <v>974</v>
      </c>
      <c r="C999" s="29">
        <f>'3) Input geactiveerde inflatie'!D986</f>
        <v>9415.0085119518917</v>
      </c>
      <c r="D999" s="10">
        <f t="shared" si="95"/>
        <v>4707.5042559759459</v>
      </c>
      <c r="E999" s="39">
        <f>'3) Input geactiveerde inflatie'!E986</f>
        <v>28.5</v>
      </c>
      <c r="F999" s="51">
        <f>'3) Input geactiveerde inflatie'!F986</f>
        <v>2050</v>
      </c>
      <c r="G999" s="2"/>
      <c r="H999" s="53"/>
      <c r="I999" s="10">
        <f>IF(AND($F999&gt;I$10,$E999&gt;0),$D999/$E999,IF(I$10=$F999,$D999-SUM($G999:G999),0))</f>
        <v>165.17558792898055</v>
      </c>
      <c r="J999" s="10">
        <f>IF(AND($F999&gt;J$10,$E999&gt;0),$D999/$E999,IF(J$10=$F999,$D999-SUM($G999:I999),0))</f>
        <v>165.17558792898055</v>
      </c>
      <c r="K999" s="10">
        <f>IF(AND($F999&gt;K$10,$E999&gt;0),$D999/$E999,IF(K$10=$F999,$D999-SUM($G999:J999),0))</f>
        <v>165.17558792898055</v>
      </c>
      <c r="L999" s="10">
        <f>IF(AND($F999&gt;L$10,$E999&gt;0),$D999/$E999,IF(L$10=$F999,$D999-SUM($G999:K999),0))</f>
        <v>165.17558792898055</v>
      </c>
      <c r="M999" s="10">
        <f>IF(AND($F999&gt;M$10,$E999&gt;0),$D999/$E999,IF(M$10=$F999,$D999-SUM($G999:L999),0))</f>
        <v>165.17558792898055</v>
      </c>
      <c r="N999" s="2"/>
      <c r="O999" s="10">
        <f>I999*PRODUCT($O$17:O$17)</f>
        <v>166.66216822034136</v>
      </c>
      <c r="P999" s="10">
        <f>J999*PRODUCT($O$17:P$17)</f>
        <v>168.1621277343244</v>
      </c>
      <c r="Q999" s="10">
        <f>K999*PRODUCT($O$17:Q$17)</f>
        <v>169.67558688393331</v>
      </c>
      <c r="R999" s="10">
        <f>L999*PRODUCT($O$17:R$17)</f>
        <v>171.20266716588867</v>
      </c>
      <c r="S999" s="10">
        <f>M999*PRODUCT($O$17:S$17)</f>
        <v>172.74349117038167</v>
      </c>
      <c r="T999" s="2"/>
      <c r="U999" s="10">
        <f t="shared" si="94"/>
        <v>4583.209626059388</v>
      </c>
      <c r="V999" s="10">
        <f t="shared" si="96"/>
        <v>4456.2963849595972</v>
      </c>
      <c r="W999" s="10">
        <f t="shared" si="96"/>
        <v>4326.7274655402998</v>
      </c>
      <c r="X999" s="10">
        <f t="shared" si="96"/>
        <v>4194.4653455642738</v>
      </c>
      <c r="Y999" s="10">
        <f t="shared" si="96"/>
        <v>4059.47204250397</v>
      </c>
    </row>
    <row r="1000" spans="1:25" s="5" customFormat="1" x14ac:dyDescent="0.2">
      <c r="A1000" s="2"/>
      <c r="B1000" s="29">
        <f>'3) Input geactiveerde inflatie'!B987</f>
        <v>975</v>
      </c>
      <c r="C1000" s="29">
        <f>'3) Input geactiveerde inflatie'!D987</f>
        <v>2248.4452199999359</v>
      </c>
      <c r="D1000" s="10">
        <f t="shared" si="95"/>
        <v>1124.222609999968</v>
      </c>
      <c r="E1000" s="39">
        <f>'3) Input geactiveerde inflatie'!E987</f>
        <v>23.5</v>
      </c>
      <c r="F1000" s="51">
        <f>'3) Input geactiveerde inflatie'!F987</f>
        <v>2045</v>
      </c>
      <c r="G1000" s="2"/>
      <c r="H1000" s="53"/>
      <c r="I1000" s="10">
        <f>IF(AND($F1000&gt;I$10,$E1000&gt;0),$D1000/$E1000,IF(I$10=$F1000,$D1000-SUM($G1000:G1000),0))</f>
        <v>47.839259999998639</v>
      </c>
      <c r="J1000" s="10">
        <f>IF(AND($F1000&gt;J$10,$E1000&gt;0),$D1000/$E1000,IF(J$10=$F1000,$D1000-SUM($G1000:I1000),0))</f>
        <v>47.839259999998639</v>
      </c>
      <c r="K1000" s="10">
        <f>IF(AND($F1000&gt;K$10,$E1000&gt;0),$D1000/$E1000,IF(K$10=$F1000,$D1000-SUM($G1000:J1000),0))</f>
        <v>47.839259999998639</v>
      </c>
      <c r="L1000" s="10">
        <f>IF(AND($F1000&gt;L$10,$E1000&gt;0),$D1000/$E1000,IF(L$10=$F1000,$D1000-SUM($G1000:K1000),0))</f>
        <v>47.839259999998639</v>
      </c>
      <c r="M1000" s="10">
        <f>IF(AND($F1000&gt;M$10,$E1000&gt;0),$D1000/$E1000,IF(M$10=$F1000,$D1000-SUM($G1000:L1000),0))</f>
        <v>47.839259999998639</v>
      </c>
      <c r="N1000" s="2"/>
      <c r="O1000" s="10">
        <f>I1000*PRODUCT($O$17:O$17)</f>
        <v>48.26981333999862</v>
      </c>
      <c r="P1000" s="10">
        <f>J1000*PRODUCT($O$17:P$17)</f>
        <v>48.704241660058607</v>
      </c>
      <c r="Q1000" s="10">
        <f>K1000*PRODUCT($O$17:Q$17)</f>
        <v>49.142579834999125</v>
      </c>
      <c r="R1000" s="10">
        <f>L1000*PRODUCT($O$17:R$17)</f>
        <v>49.584863053514106</v>
      </c>
      <c r="S1000" s="10">
        <f>M1000*PRODUCT($O$17:S$17)</f>
        <v>50.03112682099573</v>
      </c>
      <c r="T1000" s="2"/>
      <c r="U1000" s="10">
        <f t="shared" si="94"/>
        <v>1086.070800149969</v>
      </c>
      <c r="V1000" s="10">
        <f t="shared" si="96"/>
        <v>1047.14119569126</v>
      </c>
      <c r="W1000" s="10">
        <f t="shared" si="96"/>
        <v>1007.422886617482</v>
      </c>
      <c r="X1000" s="10">
        <f t="shared" si="96"/>
        <v>966.90482954352512</v>
      </c>
      <c r="Y1000" s="10">
        <f t="shared" si="96"/>
        <v>925.575846188421</v>
      </c>
    </row>
    <row r="1001" spans="1:25" s="5" customFormat="1" x14ac:dyDescent="0.2">
      <c r="A1001" s="2"/>
      <c r="B1001" s="29">
        <f>'3) Input geactiveerde inflatie'!B988</f>
        <v>976</v>
      </c>
      <c r="C1001" s="29">
        <f>'3) Input geactiveerde inflatie'!D988</f>
        <v>153.30381791622131</v>
      </c>
      <c r="D1001" s="10">
        <f t="shared" si="95"/>
        <v>76.651908958110653</v>
      </c>
      <c r="E1001" s="39">
        <f>'3) Input geactiveerde inflatie'!E988</f>
        <v>3.5</v>
      </c>
      <c r="F1001" s="51">
        <f>'3) Input geactiveerde inflatie'!F988</f>
        <v>2025</v>
      </c>
      <c r="G1001" s="2"/>
      <c r="H1001" s="53"/>
      <c r="I1001" s="10">
        <f>IF(AND($F1001&gt;I$10,$E1001&gt;0),$D1001/$E1001,IF(I$10=$F1001,$D1001-SUM($G1001:G1001),0))</f>
        <v>21.900545416603045</v>
      </c>
      <c r="J1001" s="10">
        <f>IF(AND($F1001&gt;J$10,$E1001&gt;0),$D1001/$E1001,IF(J$10=$F1001,$D1001-SUM($G1001:I1001),0))</f>
        <v>21.900545416603045</v>
      </c>
      <c r="K1001" s="10">
        <f>IF(AND($F1001&gt;K$10,$E1001&gt;0),$D1001/$E1001,IF(K$10=$F1001,$D1001-SUM($G1001:J1001),0))</f>
        <v>21.900545416603045</v>
      </c>
      <c r="L1001" s="10">
        <f>IF(AND($F1001&gt;L$10,$E1001&gt;0),$D1001/$E1001,IF(L$10=$F1001,$D1001-SUM($G1001:K1001),0))</f>
        <v>10.950272708301526</v>
      </c>
      <c r="M1001" s="10">
        <f>IF(AND($F1001&gt;M$10,$E1001&gt;0),$D1001/$E1001,IF(M$10=$F1001,$D1001-SUM($G1001:L1001),0))</f>
        <v>0</v>
      </c>
      <c r="N1001" s="2"/>
      <c r="O1001" s="10">
        <f>I1001*PRODUCT($O$17:O$17)</f>
        <v>22.097650325352468</v>
      </c>
      <c r="P1001" s="10">
        <f>J1001*PRODUCT($O$17:P$17)</f>
        <v>22.29652917828064</v>
      </c>
      <c r="Q1001" s="10">
        <f>K1001*PRODUCT($O$17:Q$17)</f>
        <v>22.497197940885162</v>
      </c>
      <c r="R1001" s="10">
        <f>L1001*PRODUCT($O$17:R$17)</f>
        <v>11.349836361176566</v>
      </c>
      <c r="S1001" s="10">
        <f>M1001*PRODUCT($O$17:S$17)</f>
        <v>0</v>
      </c>
      <c r="T1001" s="2"/>
      <c r="U1001" s="10">
        <f t="shared" si="94"/>
        <v>55.244125813381167</v>
      </c>
      <c r="V1001" s="10">
        <f t="shared" si="96"/>
        <v>33.444793767420947</v>
      </c>
      <c r="W1001" s="10">
        <f t="shared" si="96"/>
        <v>11.248598970442568</v>
      </c>
      <c r="X1001" s="10">
        <f t="shared" si="96"/>
        <v>-1.5987211554602254E-14</v>
      </c>
      <c r="Y1001" s="10">
        <f t="shared" si="96"/>
        <v>-1.6131096458593674E-14</v>
      </c>
    </row>
    <row r="1002" spans="1:25" s="5" customFormat="1" x14ac:dyDescent="0.2">
      <c r="A1002" s="2"/>
      <c r="B1002" s="29">
        <f>'3) Input geactiveerde inflatie'!B989</f>
        <v>977</v>
      </c>
      <c r="C1002" s="29">
        <f>'3) Input geactiveerde inflatie'!D989</f>
        <v>1940.300675927836</v>
      </c>
      <c r="D1002" s="10">
        <f t="shared" si="95"/>
        <v>970.15033796391799</v>
      </c>
      <c r="E1002" s="39">
        <f>'3) Input geactiveerde inflatie'!E989</f>
        <v>0</v>
      </c>
      <c r="F1002" s="51">
        <f>'3) Input geactiveerde inflatie'!F989</f>
        <v>2020</v>
      </c>
      <c r="G1002" s="2"/>
      <c r="H1002" s="53"/>
      <c r="I1002" s="10">
        <f>IF(AND($F1002&gt;I$10,$E1002&gt;0),$D1002/$E1002,IF(I$10=$F1002,$D1002-SUM($G1002:G1002),0))</f>
        <v>0</v>
      </c>
      <c r="J1002" s="10">
        <f>IF(AND($F1002&gt;J$10,$E1002&gt;0),$D1002/$E1002,IF(J$10=$F1002,$D1002-SUM($G1002:I1002),0))</f>
        <v>0</v>
      </c>
      <c r="K1002" s="10">
        <f>IF(AND($F1002&gt;K$10,$E1002&gt;0),$D1002/$E1002,IF(K$10=$F1002,$D1002-SUM($G1002:J1002),0))</f>
        <v>0</v>
      </c>
      <c r="L1002" s="10">
        <f>IF(AND($F1002&gt;L$10,$E1002&gt;0),$D1002/$E1002,IF(L$10=$F1002,$D1002-SUM($G1002:K1002),0))</f>
        <v>0</v>
      </c>
      <c r="M1002" s="10">
        <f>IF(AND($F1002&gt;M$10,$E1002&gt;0),$D1002/$E1002,IF(M$10=$F1002,$D1002-SUM($G1002:L1002),0))</f>
        <v>0</v>
      </c>
      <c r="N1002" s="2"/>
      <c r="O1002" s="10">
        <f>I1002*PRODUCT($O$17:O$17)</f>
        <v>0</v>
      </c>
      <c r="P1002" s="10">
        <f>J1002*PRODUCT($O$17:P$17)</f>
        <v>0</v>
      </c>
      <c r="Q1002" s="10">
        <f>K1002*PRODUCT($O$17:Q$17)</f>
        <v>0</v>
      </c>
      <c r="R1002" s="10">
        <f>L1002*PRODUCT($O$17:R$17)</f>
        <v>0</v>
      </c>
      <c r="S1002" s="10">
        <f>M1002*PRODUCT($O$17:S$17)</f>
        <v>0</v>
      </c>
      <c r="T1002" s="2"/>
      <c r="U1002" s="10">
        <f t="shared" si="94"/>
        <v>978.8816910055931</v>
      </c>
      <c r="V1002" s="10">
        <f t="shared" si="96"/>
        <v>987.6916262246433</v>
      </c>
      <c r="W1002" s="10">
        <f t="shared" si="96"/>
        <v>996.58085086066501</v>
      </c>
      <c r="X1002" s="10">
        <f t="shared" si="96"/>
        <v>1005.5500785184109</v>
      </c>
      <c r="Y1002" s="10">
        <f t="shared" si="96"/>
        <v>1014.6000292250766</v>
      </c>
    </row>
    <row r="1003" spans="1:25" s="5" customFormat="1" x14ac:dyDescent="0.2">
      <c r="A1003" s="2"/>
      <c r="B1003" s="29">
        <f>'3) Input geactiveerde inflatie'!B990</f>
        <v>978</v>
      </c>
      <c r="C1003" s="29">
        <f>'3) Input geactiveerde inflatie'!D990</f>
        <v>12953.163360199658</v>
      </c>
      <c r="D1003" s="10">
        <f t="shared" si="95"/>
        <v>6476.5816800998291</v>
      </c>
      <c r="E1003" s="39">
        <f>'3) Input geactiveerde inflatie'!E990</f>
        <v>48.5</v>
      </c>
      <c r="F1003" s="51">
        <f>'3) Input geactiveerde inflatie'!F990</f>
        <v>2070</v>
      </c>
      <c r="G1003" s="2"/>
      <c r="H1003" s="53"/>
      <c r="I1003" s="10">
        <f>IF(AND($F1003&gt;I$10,$E1003&gt;0),$D1003/$E1003,IF(I$10=$F1003,$D1003-SUM($G1003:G1003),0))</f>
        <v>133.53776659999647</v>
      </c>
      <c r="J1003" s="10">
        <f>IF(AND($F1003&gt;J$10,$E1003&gt;0),$D1003/$E1003,IF(J$10=$F1003,$D1003-SUM($G1003:I1003),0))</f>
        <v>133.53776659999647</v>
      </c>
      <c r="K1003" s="10">
        <f>IF(AND($F1003&gt;K$10,$E1003&gt;0),$D1003/$E1003,IF(K$10=$F1003,$D1003-SUM($G1003:J1003),0))</f>
        <v>133.53776659999647</v>
      </c>
      <c r="L1003" s="10">
        <f>IF(AND($F1003&gt;L$10,$E1003&gt;0),$D1003/$E1003,IF(L$10=$F1003,$D1003-SUM($G1003:K1003),0))</f>
        <v>133.53776659999647</v>
      </c>
      <c r="M1003" s="10">
        <f>IF(AND($F1003&gt;M$10,$E1003&gt;0),$D1003/$E1003,IF(M$10=$F1003,$D1003-SUM($G1003:L1003),0))</f>
        <v>133.53776659999647</v>
      </c>
      <c r="N1003" s="2"/>
      <c r="O1003" s="10">
        <f>I1003*PRODUCT($O$17:O$17)</f>
        <v>134.73960649939642</v>
      </c>
      <c r="P1003" s="10">
        <f>J1003*PRODUCT($O$17:P$17)</f>
        <v>135.95226295789098</v>
      </c>
      <c r="Q1003" s="10">
        <f>K1003*PRODUCT($O$17:Q$17)</f>
        <v>137.17583332451198</v>
      </c>
      <c r="R1003" s="10">
        <f>L1003*PRODUCT($O$17:R$17)</f>
        <v>138.41041582443256</v>
      </c>
      <c r="S1003" s="10">
        <f>M1003*PRODUCT($O$17:S$17)</f>
        <v>139.65610956685245</v>
      </c>
      <c r="T1003" s="2"/>
      <c r="U1003" s="10">
        <f t="shared" si="94"/>
        <v>6400.1313087213302</v>
      </c>
      <c r="V1003" s="10">
        <f t="shared" ref="V1003:Y1018" si="97">U1003*P$17-P1003</f>
        <v>6321.7802275419308</v>
      </c>
      <c r="W1003" s="10">
        <f t="shared" si="97"/>
        <v>6241.5004162652958</v>
      </c>
      <c r="X1003" s="10">
        <f t="shared" si="97"/>
        <v>6159.26350418725</v>
      </c>
      <c r="Y1003" s="10">
        <f t="shared" si="97"/>
        <v>6075.0407661580821</v>
      </c>
    </row>
    <row r="1004" spans="1:25" s="5" customFormat="1" x14ac:dyDescent="0.2">
      <c r="A1004" s="2"/>
      <c r="B1004" s="29">
        <f>'3) Input geactiveerde inflatie'!B991</f>
        <v>979</v>
      </c>
      <c r="C1004" s="29">
        <f>'3) Input geactiveerde inflatie'!D991</f>
        <v>6109.48401524988</v>
      </c>
      <c r="D1004" s="10">
        <f t="shared" si="95"/>
        <v>3054.74200762494</v>
      </c>
      <c r="E1004" s="39">
        <f>'3) Input geactiveerde inflatie'!E991</f>
        <v>38.5</v>
      </c>
      <c r="F1004" s="51">
        <f>'3) Input geactiveerde inflatie'!F991</f>
        <v>2060</v>
      </c>
      <c r="G1004" s="2"/>
      <c r="H1004" s="53"/>
      <c r="I1004" s="10">
        <f>IF(AND($F1004&gt;I$10,$E1004&gt;0),$D1004/$E1004,IF(I$10=$F1004,$D1004-SUM($G1004:G1004),0))</f>
        <v>79.343948249998448</v>
      </c>
      <c r="J1004" s="10">
        <f>IF(AND($F1004&gt;J$10,$E1004&gt;0),$D1004/$E1004,IF(J$10=$F1004,$D1004-SUM($G1004:I1004),0))</f>
        <v>79.343948249998448</v>
      </c>
      <c r="K1004" s="10">
        <f>IF(AND($F1004&gt;K$10,$E1004&gt;0),$D1004/$E1004,IF(K$10=$F1004,$D1004-SUM($G1004:J1004),0))</f>
        <v>79.343948249998448</v>
      </c>
      <c r="L1004" s="10">
        <f>IF(AND($F1004&gt;L$10,$E1004&gt;0),$D1004/$E1004,IF(L$10=$F1004,$D1004-SUM($G1004:K1004),0))</f>
        <v>79.343948249998448</v>
      </c>
      <c r="M1004" s="10">
        <f>IF(AND($F1004&gt;M$10,$E1004&gt;0),$D1004/$E1004,IF(M$10=$F1004,$D1004-SUM($G1004:L1004),0))</f>
        <v>79.343948249998448</v>
      </c>
      <c r="N1004" s="2"/>
      <c r="O1004" s="10">
        <f>I1004*PRODUCT($O$17:O$17)</f>
        <v>80.058043784248426</v>
      </c>
      <c r="P1004" s="10">
        <f>J1004*PRODUCT($O$17:P$17)</f>
        <v>80.778566178306647</v>
      </c>
      <c r="Q1004" s="10">
        <f>K1004*PRODUCT($O$17:Q$17)</f>
        <v>81.505573273911395</v>
      </c>
      <c r="R1004" s="10">
        <f>L1004*PRODUCT($O$17:R$17)</f>
        <v>82.239123433376591</v>
      </c>
      <c r="S1004" s="10">
        <f>M1004*PRODUCT($O$17:S$17)</f>
        <v>82.979275544276973</v>
      </c>
      <c r="T1004" s="2"/>
      <c r="U1004" s="10">
        <f t="shared" si="94"/>
        <v>3002.1766419093155</v>
      </c>
      <c r="V1004" s="10">
        <f t="shared" si="97"/>
        <v>2948.4176655081924</v>
      </c>
      <c r="W1004" s="10">
        <f t="shared" si="97"/>
        <v>2893.4478512238543</v>
      </c>
      <c r="X1004" s="10">
        <f t="shared" si="97"/>
        <v>2837.2497584514917</v>
      </c>
      <c r="Y1004" s="10">
        <f t="shared" si="97"/>
        <v>2779.8057307332779</v>
      </c>
    </row>
    <row r="1005" spans="1:25" s="5" customFormat="1" x14ac:dyDescent="0.2">
      <c r="A1005" s="2"/>
      <c r="B1005" s="29">
        <f>'3) Input geactiveerde inflatie'!B992</f>
        <v>980</v>
      </c>
      <c r="C1005" s="29">
        <f>'3) Input geactiveerde inflatie'!D992</f>
        <v>3931.2286299999105</v>
      </c>
      <c r="D1005" s="10">
        <f t="shared" si="95"/>
        <v>1965.6143149999552</v>
      </c>
      <c r="E1005" s="39">
        <f>'3) Input geactiveerde inflatie'!E992</f>
        <v>28.5</v>
      </c>
      <c r="F1005" s="51">
        <f>'3) Input geactiveerde inflatie'!F992</f>
        <v>2050</v>
      </c>
      <c r="G1005" s="2"/>
      <c r="H1005" s="53"/>
      <c r="I1005" s="10">
        <f>IF(AND($F1005&gt;I$10,$E1005&gt;0),$D1005/$E1005,IF(I$10=$F1005,$D1005-SUM($G1005:G1005),0))</f>
        <v>68.968923333331759</v>
      </c>
      <c r="J1005" s="10">
        <f>IF(AND($F1005&gt;J$10,$E1005&gt;0),$D1005/$E1005,IF(J$10=$F1005,$D1005-SUM($G1005:I1005),0))</f>
        <v>68.968923333331759</v>
      </c>
      <c r="K1005" s="10">
        <f>IF(AND($F1005&gt;K$10,$E1005&gt;0),$D1005/$E1005,IF(K$10=$F1005,$D1005-SUM($G1005:J1005),0))</f>
        <v>68.968923333331759</v>
      </c>
      <c r="L1005" s="10">
        <f>IF(AND($F1005&gt;L$10,$E1005&gt;0),$D1005/$E1005,IF(L$10=$F1005,$D1005-SUM($G1005:K1005),0))</f>
        <v>68.968923333331759</v>
      </c>
      <c r="M1005" s="10">
        <f>IF(AND($F1005&gt;M$10,$E1005&gt;0),$D1005/$E1005,IF(M$10=$F1005,$D1005-SUM($G1005:L1005),0))</f>
        <v>68.968923333331759</v>
      </c>
      <c r="N1005" s="2"/>
      <c r="O1005" s="10">
        <f>I1005*PRODUCT($O$17:O$17)</f>
        <v>69.58964364333174</v>
      </c>
      <c r="P1005" s="10">
        <f>J1005*PRODUCT($O$17:P$17)</f>
        <v>70.215950436121716</v>
      </c>
      <c r="Q1005" s="10">
        <f>K1005*PRODUCT($O$17:Q$17)</f>
        <v>70.847893990046799</v>
      </c>
      <c r="R1005" s="10">
        <f>L1005*PRODUCT($O$17:R$17)</f>
        <v>71.48552503595721</v>
      </c>
      <c r="S1005" s="10">
        <f>M1005*PRODUCT($O$17:S$17)</f>
        <v>72.128894761280819</v>
      </c>
      <c r="T1005" s="2"/>
      <c r="U1005" s="10">
        <f t="shared" si="94"/>
        <v>1913.7152001916229</v>
      </c>
      <c r="V1005" s="10">
        <f t="shared" si="97"/>
        <v>1860.7226865572256</v>
      </c>
      <c r="W1005" s="10">
        <f t="shared" si="97"/>
        <v>1806.6212967461938</v>
      </c>
      <c r="X1005" s="10">
        <f t="shared" si="97"/>
        <v>1751.3953633809522</v>
      </c>
      <c r="Y1005" s="10">
        <f t="shared" si="97"/>
        <v>1695.0290268900997</v>
      </c>
    </row>
    <row r="1006" spans="1:25" s="5" customFormat="1" x14ac:dyDescent="0.2">
      <c r="A1006" s="2"/>
      <c r="B1006" s="29">
        <f>'3) Input geactiveerde inflatie'!B993</f>
        <v>981</v>
      </c>
      <c r="C1006" s="29">
        <f>'3) Input geactiveerde inflatie'!D993</f>
        <v>39.280033799998819</v>
      </c>
      <c r="D1006" s="10">
        <f t="shared" si="95"/>
        <v>19.640016899999409</v>
      </c>
      <c r="E1006" s="39">
        <f>'3) Input geactiveerde inflatie'!E993</f>
        <v>23.5</v>
      </c>
      <c r="F1006" s="51">
        <f>'3) Input geactiveerde inflatie'!F993</f>
        <v>2045</v>
      </c>
      <c r="G1006" s="2"/>
      <c r="H1006" s="53"/>
      <c r="I1006" s="10">
        <f>IF(AND($F1006&gt;I$10,$E1006&gt;0),$D1006/$E1006,IF(I$10=$F1006,$D1006-SUM($G1006:G1006),0))</f>
        <v>0.83574539999997488</v>
      </c>
      <c r="J1006" s="10">
        <f>IF(AND($F1006&gt;J$10,$E1006&gt;0),$D1006/$E1006,IF(J$10=$F1006,$D1006-SUM($G1006:I1006),0))</f>
        <v>0.83574539999997488</v>
      </c>
      <c r="K1006" s="10">
        <f>IF(AND($F1006&gt;K$10,$E1006&gt;0),$D1006/$E1006,IF(K$10=$F1006,$D1006-SUM($G1006:J1006),0))</f>
        <v>0.83574539999997488</v>
      </c>
      <c r="L1006" s="10">
        <f>IF(AND($F1006&gt;L$10,$E1006&gt;0),$D1006/$E1006,IF(L$10=$F1006,$D1006-SUM($G1006:K1006),0))</f>
        <v>0.83574539999997488</v>
      </c>
      <c r="M1006" s="10">
        <f>IF(AND($F1006&gt;M$10,$E1006&gt;0),$D1006/$E1006,IF(M$10=$F1006,$D1006-SUM($G1006:L1006),0))</f>
        <v>0.83574539999997488</v>
      </c>
      <c r="N1006" s="2"/>
      <c r="O1006" s="10">
        <f>I1006*PRODUCT($O$17:O$17)</f>
        <v>0.84326710859997456</v>
      </c>
      <c r="P1006" s="10">
        <f>J1006*PRODUCT($O$17:P$17)</f>
        <v>0.85085651257737427</v>
      </c>
      <c r="Q1006" s="10">
        <f>K1006*PRODUCT($O$17:Q$17)</f>
        <v>0.85851422119057041</v>
      </c>
      <c r="R1006" s="10">
        <f>L1006*PRODUCT($O$17:R$17)</f>
        <v>0.86624084918128552</v>
      </c>
      <c r="S1006" s="10">
        <f>M1006*PRODUCT($O$17:S$17)</f>
        <v>0.87403701682391699</v>
      </c>
      <c r="T1006" s="2"/>
      <c r="U1006" s="10">
        <f t="shared" si="94"/>
        <v>18.973509943499426</v>
      </c>
      <c r="V1006" s="10">
        <f t="shared" si="97"/>
        <v>18.293415020413548</v>
      </c>
      <c r="W1006" s="10">
        <f t="shared" si="97"/>
        <v>17.599541534406697</v>
      </c>
      <c r="X1006" s="10">
        <f t="shared" si="97"/>
        <v>16.891696559035072</v>
      </c>
      <c r="Y1006" s="10">
        <f t="shared" si="97"/>
        <v>16.169684811242469</v>
      </c>
    </row>
    <row r="1007" spans="1:25" s="5" customFormat="1" x14ac:dyDescent="0.2">
      <c r="A1007" s="2"/>
      <c r="B1007" s="29">
        <f>'3) Input geactiveerde inflatie'!B994</f>
        <v>982</v>
      </c>
      <c r="C1007" s="29">
        <f>'3) Input geactiveerde inflatie'!D994</f>
        <v>2029.2118630000041</v>
      </c>
      <c r="D1007" s="10">
        <f t="shared" si="95"/>
        <v>1014.605931500002</v>
      </c>
      <c r="E1007" s="39">
        <f>'3) Input geactiveerde inflatie'!E994</f>
        <v>3.5</v>
      </c>
      <c r="F1007" s="51">
        <f>'3) Input geactiveerde inflatie'!F994</f>
        <v>2025</v>
      </c>
      <c r="G1007" s="2"/>
      <c r="H1007" s="53"/>
      <c r="I1007" s="10">
        <f>IF(AND($F1007&gt;I$10,$E1007&gt;0),$D1007/$E1007,IF(I$10=$F1007,$D1007-SUM($G1007:G1007),0))</f>
        <v>289.88740900000056</v>
      </c>
      <c r="J1007" s="10">
        <f>IF(AND($F1007&gt;J$10,$E1007&gt;0),$D1007/$E1007,IF(J$10=$F1007,$D1007-SUM($G1007:I1007),0))</f>
        <v>289.88740900000056</v>
      </c>
      <c r="K1007" s="10">
        <f>IF(AND($F1007&gt;K$10,$E1007&gt;0),$D1007/$E1007,IF(K$10=$F1007,$D1007-SUM($G1007:J1007),0))</f>
        <v>289.88740900000056</v>
      </c>
      <c r="L1007" s="10">
        <f>IF(AND($F1007&gt;L$10,$E1007&gt;0),$D1007/$E1007,IF(L$10=$F1007,$D1007-SUM($G1007:K1007),0))</f>
        <v>144.94370450000042</v>
      </c>
      <c r="M1007" s="10">
        <f>IF(AND($F1007&gt;M$10,$E1007&gt;0),$D1007/$E1007,IF(M$10=$F1007,$D1007-SUM($G1007:L1007),0))</f>
        <v>0</v>
      </c>
      <c r="N1007" s="2"/>
      <c r="O1007" s="10">
        <f>I1007*PRODUCT($O$17:O$17)</f>
        <v>292.49639568100054</v>
      </c>
      <c r="P1007" s="10">
        <f>J1007*PRODUCT($O$17:P$17)</f>
        <v>295.12886324212951</v>
      </c>
      <c r="Q1007" s="10">
        <f>K1007*PRODUCT($O$17:Q$17)</f>
        <v>297.78502301130862</v>
      </c>
      <c r="R1007" s="10">
        <f>L1007*PRODUCT($O$17:R$17)</f>
        <v>150.23254410920532</v>
      </c>
      <c r="S1007" s="10">
        <f>M1007*PRODUCT($O$17:S$17)</f>
        <v>0</v>
      </c>
      <c r="T1007" s="2"/>
      <c r="U1007" s="10">
        <f t="shared" si="94"/>
        <v>731.2409892025014</v>
      </c>
      <c r="V1007" s="10">
        <f t="shared" si="97"/>
        <v>442.69329486319435</v>
      </c>
      <c r="W1007" s="10">
        <f t="shared" si="97"/>
        <v>148.89251150565445</v>
      </c>
      <c r="X1007" s="10">
        <f t="shared" si="97"/>
        <v>0</v>
      </c>
      <c r="Y1007" s="10">
        <f t="shared" si="97"/>
        <v>0</v>
      </c>
    </row>
    <row r="1008" spans="1:25" s="5" customFormat="1" x14ac:dyDescent="0.2">
      <c r="A1008" s="2"/>
      <c r="B1008" s="29">
        <f>'3) Input geactiveerde inflatie'!B995</f>
        <v>983</v>
      </c>
      <c r="C1008" s="29">
        <f>'3) Input geactiveerde inflatie'!D995</f>
        <v>135.87874999999622</v>
      </c>
      <c r="D1008" s="10">
        <f t="shared" si="95"/>
        <v>67.939374999998108</v>
      </c>
      <c r="E1008" s="39">
        <f>'3) Input geactiveerde inflatie'!E995</f>
        <v>0</v>
      </c>
      <c r="F1008" s="51">
        <f>'3) Input geactiveerde inflatie'!F995</f>
        <v>2020</v>
      </c>
      <c r="G1008" s="2"/>
      <c r="H1008" s="53"/>
      <c r="I1008" s="10">
        <f>IF(AND($F1008&gt;I$10,$E1008&gt;0),$D1008/$E1008,IF(I$10=$F1008,$D1008-SUM($G1008:G1008),0))</f>
        <v>0</v>
      </c>
      <c r="J1008" s="10">
        <f>IF(AND($F1008&gt;J$10,$E1008&gt;0),$D1008/$E1008,IF(J$10=$F1008,$D1008-SUM($G1008:I1008),0))</f>
        <v>0</v>
      </c>
      <c r="K1008" s="10">
        <f>IF(AND($F1008&gt;K$10,$E1008&gt;0),$D1008/$E1008,IF(K$10=$F1008,$D1008-SUM($G1008:J1008),0))</f>
        <v>0</v>
      </c>
      <c r="L1008" s="10">
        <f>IF(AND($F1008&gt;L$10,$E1008&gt;0),$D1008/$E1008,IF(L$10=$F1008,$D1008-SUM($G1008:K1008),0))</f>
        <v>0</v>
      </c>
      <c r="M1008" s="10">
        <f>IF(AND($F1008&gt;M$10,$E1008&gt;0),$D1008/$E1008,IF(M$10=$F1008,$D1008-SUM($G1008:L1008),0))</f>
        <v>0</v>
      </c>
      <c r="N1008" s="2"/>
      <c r="O1008" s="10">
        <f>I1008*PRODUCT($O$17:O$17)</f>
        <v>0</v>
      </c>
      <c r="P1008" s="10">
        <f>J1008*PRODUCT($O$17:P$17)</f>
        <v>0</v>
      </c>
      <c r="Q1008" s="10">
        <f>K1008*PRODUCT($O$17:Q$17)</f>
        <v>0</v>
      </c>
      <c r="R1008" s="10">
        <f>L1008*PRODUCT($O$17:R$17)</f>
        <v>0</v>
      </c>
      <c r="S1008" s="10">
        <f>M1008*PRODUCT($O$17:S$17)</f>
        <v>0</v>
      </c>
      <c r="T1008" s="2"/>
      <c r="U1008" s="10">
        <f t="shared" si="94"/>
        <v>68.550829374998088</v>
      </c>
      <c r="V1008" s="10">
        <f t="shared" si="97"/>
        <v>69.167786839373065</v>
      </c>
      <c r="W1008" s="10">
        <f t="shared" si="97"/>
        <v>69.790296920927418</v>
      </c>
      <c r="X1008" s="10">
        <f t="shared" si="97"/>
        <v>70.418409593215756</v>
      </c>
      <c r="Y1008" s="10">
        <f t="shared" si="97"/>
        <v>71.052175279554689</v>
      </c>
    </row>
    <row r="1009" spans="1:25" s="5" customFormat="1" x14ac:dyDescent="0.2">
      <c r="A1009" s="2"/>
      <c r="B1009" s="29">
        <f>'3) Input geactiveerde inflatie'!B996</f>
        <v>984</v>
      </c>
      <c r="C1009" s="29">
        <f>'3) Input geactiveerde inflatie'!D996</f>
        <v>20497.905473953579</v>
      </c>
      <c r="D1009" s="10">
        <f t="shared" si="95"/>
        <v>10248.952736976789</v>
      </c>
      <c r="E1009" s="39">
        <f>'3) Input geactiveerde inflatie'!E996</f>
        <v>48.5</v>
      </c>
      <c r="F1009" s="51">
        <f>'3) Input geactiveerde inflatie'!F996</f>
        <v>2070</v>
      </c>
      <c r="G1009" s="2"/>
      <c r="H1009" s="53"/>
      <c r="I1009" s="10">
        <f>IF(AND($F1009&gt;I$10,$E1009&gt;0),$D1009/$E1009,IF(I$10=$F1009,$D1009-SUM($G1009:G1009),0))</f>
        <v>211.31861313354204</v>
      </c>
      <c r="J1009" s="10">
        <f>IF(AND($F1009&gt;J$10,$E1009&gt;0),$D1009/$E1009,IF(J$10=$F1009,$D1009-SUM($G1009:I1009),0))</f>
        <v>211.31861313354204</v>
      </c>
      <c r="K1009" s="10">
        <f>IF(AND($F1009&gt;K$10,$E1009&gt;0),$D1009/$E1009,IF(K$10=$F1009,$D1009-SUM($G1009:J1009),0))</f>
        <v>211.31861313354204</v>
      </c>
      <c r="L1009" s="10">
        <f>IF(AND($F1009&gt;L$10,$E1009&gt;0),$D1009/$E1009,IF(L$10=$F1009,$D1009-SUM($G1009:K1009),0))</f>
        <v>211.31861313354204</v>
      </c>
      <c r="M1009" s="10">
        <f>IF(AND($F1009&gt;M$10,$E1009&gt;0),$D1009/$E1009,IF(M$10=$F1009,$D1009-SUM($G1009:L1009),0))</f>
        <v>211.31861313354204</v>
      </c>
      <c r="N1009" s="2"/>
      <c r="O1009" s="10">
        <f>I1009*PRODUCT($O$17:O$17)</f>
        <v>213.22048065174391</v>
      </c>
      <c r="P1009" s="10">
        <f>J1009*PRODUCT($O$17:P$17)</f>
        <v>215.13946497760958</v>
      </c>
      <c r="Q1009" s="10">
        <f>K1009*PRODUCT($O$17:Q$17)</f>
        <v>217.07572016240803</v>
      </c>
      <c r="R1009" s="10">
        <f>L1009*PRODUCT($O$17:R$17)</f>
        <v>219.02940164386965</v>
      </c>
      <c r="S1009" s="10">
        <f>M1009*PRODUCT($O$17:S$17)</f>
        <v>221.00066625866447</v>
      </c>
      <c r="T1009" s="2"/>
      <c r="U1009" s="10">
        <f t="shared" si="94"/>
        <v>10127.972830957835</v>
      </c>
      <c r="V1009" s="10">
        <f t="shared" si="97"/>
        <v>10003.985121458843</v>
      </c>
      <c r="W1009" s="10">
        <f t="shared" si="97"/>
        <v>9876.9452673895648</v>
      </c>
      <c r="X1009" s="10">
        <f t="shared" si="97"/>
        <v>9746.8083731522001</v>
      </c>
      <c r="Y1009" s="10">
        <f t="shared" si="97"/>
        <v>9613.5289822519044</v>
      </c>
    </row>
    <row r="1010" spans="1:25" s="5" customFormat="1" x14ac:dyDescent="0.2">
      <c r="A1010" s="2"/>
      <c r="B1010" s="29">
        <f>'3) Input geactiveerde inflatie'!B997</f>
        <v>985</v>
      </c>
      <c r="C1010" s="29">
        <f>'3) Input geactiveerde inflatie'!D997</f>
        <v>7594.297917797463</v>
      </c>
      <c r="D1010" s="10">
        <f t="shared" si="95"/>
        <v>3797.1489588987315</v>
      </c>
      <c r="E1010" s="39">
        <f>'3) Input geactiveerde inflatie'!E997</f>
        <v>38.5</v>
      </c>
      <c r="F1010" s="51">
        <f>'3) Input geactiveerde inflatie'!F997</f>
        <v>2060</v>
      </c>
      <c r="G1010" s="2"/>
      <c r="H1010" s="53"/>
      <c r="I1010" s="10">
        <f>IF(AND($F1010&gt;I$10,$E1010&gt;0),$D1010/$E1010,IF(I$10=$F1010,$D1010-SUM($G1010:G1010),0))</f>
        <v>98.627245685681345</v>
      </c>
      <c r="J1010" s="10">
        <f>IF(AND($F1010&gt;J$10,$E1010&gt;0),$D1010/$E1010,IF(J$10=$F1010,$D1010-SUM($G1010:I1010),0))</f>
        <v>98.627245685681345</v>
      </c>
      <c r="K1010" s="10">
        <f>IF(AND($F1010&gt;K$10,$E1010&gt;0),$D1010/$E1010,IF(K$10=$F1010,$D1010-SUM($G1010:J1010),0))</f>
        <v>98.627245685681345</v>
      </c>
      <c r="L1010" s="10">
        <f>IF(AND($F1010&gt;L$10,$E1010&gt;0),$D1010/$E1010,IF(L$10=$F1010,$D1010-SUM($G1010:K1010),0))</f>
        <v>98.627245685681345</v>
      </c>
      <c r="M1010" s="10">
        <f>IF(AND($F1010&gt;M$10,$E1010&gt;0),$D1010/$E1010,IF(M$10=$F1010,$D1010-SUM($G1010:L1010),0))</f>
        <v>98.627245685681345</v>
      </c>
      <c r="N1010" s="2"/>
      <c r="O1010" s="10">
        <f>I1010*PRODUCT($O$17:O$17)</f>
        <v>99.514890896852464</v>
      </c>
      <c r="P1010" s="10">
        <f>J1010*PRODUCT($O$17:P$17)</f>
        <v>100.41052491492412</v>
      </c>
      <c r="Q1010" s="10">
        <f>K1010*PRODUCT($O$17:Q$17)</f>
        <v>101.31421963915842</v>
      </c>
      <c r="R1010" s="10">
        <f>L1010*PRODUCT($O$17:R$17)</f>
        <v>102.22604761591084</v>
      </c>
      <c r="S1010" s="10">
        <f>M1010*PRODUCT($O$17:S$17)</f>
        <v>103.14608204445403</v>
      </c>
      <c r="T1010" s="2"/>
      <c r="U1010" s="10">
        <f t="shared" si="94"/>
        <v>3731.8084086319673</v>
      </c>
      <c r="V1010" s="10">
        <f t="shared" si="97"/>
        <v>3664.9841593947303</v>
      </c>
      <c r="W1010" s="10">
        <f t="shared" si="97"/>
        <v>3596.6547971901241</v>
      </c>
      <c r="X1010" s="10">
        <f t="shared" si="97"/>
        <v>3526.7986427489241</v>
      </c>
      <c r="Y1010" s="10">
        <f t="shared" si="97"/>
        <v>3455.3937484892099</v>
      </c>
    </row>
    <row r="1011" spans="1:25" s="5" customFormat="1" x14ac:dyDescent="0.2">
      <c r="A1011" s="2"/>
      <c r="B1011" s="29">
        <f>'3) Input geactiveerde inflatie'!B998</f>
        <v>986</v>
      </c>
      <c r="C1011" s="29">
        <f>'3) Input geactiveerde inflatie'!D998</f>
        <v>131.45573780260747</v>
      </c>
      <c r="D1011" s="10">
        <f t="shared" si="95"/>
        <v>65.727868901303736</v>
      </c>
      <c r="E1011" s="39">
        <f>'3) Input geactiveerde inflatie'!E998</f>
        <v>28.5</v>
      </c>
      <c r="F1011" s="51">
        <f>'3) Input geactiveerde inflatie'!F998</f>
        <v>2050</v>
      </c>
      <c r="G1011" s="2"/>
      <c r="H1011" s="53"/>
      <c r="I1011" s="10">
        <f>IF(AND($F1011&gt;I$10,$E1011&gt;0),$D1011/$E1011,IF(I$10=$F1011,$D1011-SUM($G1011:G1011),0))</f>
        <v>2.3062410140808329</v>
      </c>
      <c r="J1011" s="10">
        <f>IF(AND($F1011&gt;J$10,$E1011&gt;0),$D1011/$E1011,IF(J$10=$F1011,$D1011-SUM($G1011:I1011),0))</f>
        <v>2.3062410140808329</v>
      </c>
      <c r="K1011" s="10">
        <f>IF(AND($F1011&gt;K$10,$E1011&gt;0),$D1011/$E1011,IF(K$10=$F1011,$D1011-SUM($G1011:J1011),0))</f>
        <v>2.3062410140808329</v>
      </c>
      <c r="L1011" s="10">
        <f>IF(AND($F1011&gt;L$10,$E1011&gt;0),$D1011/$E1011,IF(L$10=$F1011,$D1011-SUM($G1011:K1011),0))</f>
        <v>2.3062410140808329</v>
      </c>
      <c r="M1011" s="10">
        <f>IF(AND($F1011&gt;M$10,$E1011&gt;0),$D1011/$E1011,IF(M$10=$F1011,$D1011-SUM($G1011:L1011),0))</f>
        <v>2.3062410140808329</v>
      </c>
      <c r="N1011" s="2"/>
      <c r="O1011" s="10">
        <f>I1011*PRODUCT($O$17:O$17)</f>
        <v>2.3269971832075602</v>
      </c>
      <c r="P1011" s="10">
        <f>J1011*PRODUCT($O$17:P$17)</f>
        <v>2.3479401578564278</v>
      </c>
      <c r="Q1011" s="10">
        <f>K1011*PRODUCT($O$17:Q$17)</f>
        <v>2.3690716192771353</v>
      </c>
      <c r="R1011" s="10">
        <f>L1011*PRODUCT($O$17:R$17)</f>
        <v>2.3903932638506293</v>
      </c>
      <c r="S1011" s="10">
        <f>M1011*PRODUCT($O$17:S$17)</f>
        <v>2.4119068032252846</v>
      </c>
      <c r="T1011" s="2"/>
      <c r="U1011" s="10">
        <f t="shared" si="94"/>
        <v>63.992422538207897</v>
      </c>
      <c r="V1011" s="10">
        <f t="shared" si="97"/>
        <v>62.220414183195331</v>
      </c>
      <c r="W1011" s="10">
        <f t="shared" si="97"/>
        <v>60.411326291566944</v>
      </c>
      <c r="X1011" s="10">
        <f t="shared" si="97"/>
        <v>58.564634964340414</v>
      </c>
      <c r="Y1011" s="10">
        <f t="shared" si="97"/>
        <v>56.679809875794184</v>
      </c>
    </row>
    <row r="1012" spans="1:25" s="5" customFormat="1" x14ac:dyDescent="0.2">
      <c r="A1012" s="2"/>
      <c r="B1012" s="29">
        <f>'3) Input geactiveerde inflatie'!B999</f>
        <v>987</v>
      </c>
      <c r="C1012" s="29">
        <f>'3) Input geactiveerde inflatie'!D999</f>
        <v>1354.1345999999903</v>
      </c>
      <c r="D1012" s="10">
        <f t="shared" si="95"/>
        <v>677.06729999999516</v>
      </c>
      <c r="E1012" s="39">
        <f>'3) Input geactiveerde inflatie'!E999</f>
        <v>3.5</v>
      </c>
      <c r="F1012" s="51">
        <f>'3) Input geactiveerde inflatie'!F999</f>
        <v>2025</v>
      </c>
      <c r="G1012" s="2"/>
      <c r="H1012" s="53"/>
      <c r="I1012" s="10">
        <f>IF(AND($F1012&gt;I$10,$E1012&gt;0),$D1012/$E1012,IF(I$10=$F1012,$D1012-SUM($G1012:G1012),0))</f>
        <v>193.44779999999861</v>
      </c>
      <c r="J1012" s="10">
        <f>IF(AND($F1012&gt;J$10,$E1012&gt;0),$D1012/$E1012,IF(J$10=$F1012,$D1012-SUM($G1012:I1012),0))</f>
        <v>193.44779999999861</v>
      </c>
      <c r="K1012" s="10">
        <f>IF(AND($F1012&gt;K$10,$E1012&gt;0),$D1012/$E1012,IF(K$10=$F1012,$D1012-SUM($G1012:J1012),0))</f>
        <v>193.44779999999861</v>
      </c>
      <c r="L1012" s="10">
        <f>IF(AND($F1012&gt;L$10,$E1012&gt;0),$D1012/$E1012,IF(L$10=$F1012,$D1012-SUM($G1012:K1012),0))</f>
        <v>96.723899999999276</v>
      </c>
      <c r="M1012" s="10">
        <f>IF(AND($F1012&gt;M$10,$E1012&gt;0),$D1012/$E1012,IF(M$10=$F1012,$D1012-SUM($G1012:L1012),0))</f>
        <v>0</v>
      </c>
      <c r="N1012" s="2"/>
      <c r="O1012" s="10">
        <f>I1012*PRODUCT($O$17:O$17)</f>
        <v>195.18883019999856</v>
      </c>
      <c r="P1012" s="10">
        <f>J1012*PRODUCT($O$17:P$17)</f>
        <v>196.94552967179854</v>
      </c>
      <c r="Q1012" s="10">
        <f>K1012*PRODUCT($O$17:Q$17)</f>
        <v>198.7180394388447</v>
      </c>
      <c r="R1012" s="10">
        <f>L1012*PRODUCT($O$17:R$17)</f>
        <v>100.2532508968971</v>
      </c>
      <c r="S1012" s="10">
        <f>M1012*PRODUCT($O$17:S$17)</f>
        <v>0</v>
      </c>
      <c r="T1012" s="2"/>
      <c r="U1012" s="10">
        <f t="shared" si="94"/>
        <v>487.97207549999649</v>
      </c>
      <c r="V1012" s="10">
        <f t="shared" si="97"/>
        <v>295.41829450769785</v>
      </c>
      <c r="W1012" s="10">
        <f t="shared" si="97"/>
        <v>99.359019719422406</v>
      </c>
      <c r="X1012" s="10">
        <f t="shared" si="97"/>
        <v>0</v>
      </c>
      <c r="Y1012" s="10">
        <f t="shared" si="97"/>
        <v>0</v>
      </c>
    </row>
    <row r="1013" spans="1:25" s="5" customFormat="1" x14ac:dyDescent="0.2">
      <c r="A1013" s="2"/>
      <c r="B1013" s="29">
        <f>'3) Input geactiveerde inflatie'!B1000</f>
        <v>988</v>
      </c>
      <c r="C1013" s="29">
        <f>'3) Input geactiveerde inflatie'!D1000</f>
        <v>21847.353017459856</v>
      </c>
      <c r="D1013" s="10">
        <f t="shared" si="95"/>
        <v>10923.676508729928</v>
      </c>
      <c r="E1013" s="39">
        <f>'3) Input geactiveerde inflatie'!E1000</f>
        <v>15.5</v>
      </c>
      <c r="F1013" s="51">
        <f>'3) Input geactiveerde inflatie'!F1000</f>
        <v>2037</v>
      </c>
      <c r="G1013" s="2"/>
      <c r="H1013" s="53"/>
      <c r="I1013" s="10">
        <f>IF(AND($F1013&gt;I$10,$E1013&gt;0),$D1013/$E1013,IF(I$10=$F1013,$D1013-SUM($G1013:G1013),0))</f>
        <v>704.75332314386628</v>
      </c>
      <c r="J1013" s="10">
        <f>IF(AND($F1013&gt;J$10,$E1013&gt;0),$D1013/$E1013,IF(J$10=$F1013,$D1013-SUM($G1013:I1013),0))</f>
        <v>704.75332314386628</v>
      </c>
      <c r="K1013" s="10">
        <f>IF(AND($F1013&gt;K$10,$E1013&gt;0),$D1013/$E1013,IF(K$10=$F1013,$D1013-SUM($G1013:J1013),0))</f>
        <v>704.75332314386628</v>
      </c>
      <c r="L1013" s="10">
        <f>IF(AND($F1013&gt;L$10,$E1013&gt;0),$D1013/$E1013,IF(L$10=$F1013,$D1013-SUM($G1013:K1013),0))</f>
        <v>704.75332314386628</v>
      </c>
      <c r="M1013" s="10">
        <f>IF(AND($F1013&gt;M$10,$E1013&gt;0),$D1013/$E1013,IF(M$10=$F1013,$D1013-SUM($G1013:L1013),0))</f>
        <v>704.75332314386628</v>
      </c>
      <c r="N1013" s="2"/>
      <c r="O1013" s="10">
        <f>I1013*PRODUCT($O$17:O$17)</f>
        <v>711.09610305216097</v>
      </c>
      <c r="P1013" s="10">
        <f>J1013*PRODUCT($O$17:P$17)</f>
        <v>717.49596797963034</v>
      </c>
      <c r="Q1013" s="10">
        <f>K1013*PRODUCT($O$17:Q$17)</f>
        <v>723.95343169144689</v>
      </c>
      <c r="R1013" s="10">
        <f>L1013*PRODUCT($O$17:R$17)</f>
        <v>730.4690125766698</v>
      </c>
      <c r="S1013" s="10">
        <f>M1013*PRODUCT($O$17:S$17)</f>
        <v>737.04323368985979</v>
      </c>
      <c r="T1013" s="2"/>
      <c r="U1013" s="10">
        <f t="shared" si="94"/>
        <v>10310.893494256336</v>
      </c>
      <c r="V1013" s="10">
        <f t="shared" si="97"/>
        <v>9686.1955677250116</v>
      </c>
      <c r="W1013" s="10">
        <f t="shared" si="97"/>
        <v>9049.417896143088</v>
      </c>
      <c r="X1013" s="10">
        <f t="shared" si="97"/>
        <v>8400.3936446317039</v>
      </c>
      <c r="Y1013" s="10">
        <f t="shared" si="97"/>
        <v>7738.9539537435285</v>
      </c>
    </row>
    <row r="1014" spans="1:25" s="5" customFormat="1" x14ac:dyDescent="0.2">
      <c r="A1014" s="2"/>
      <c r="B1014" s="29">
        <f>'3) Input geactiveerde inflatie'!B1001</f>
        <v>989</v>
      </c>
      <c r="C1014" s="29">
        <f>'3) Input geactiveerde inflatie'!D1001</f>
        <v>6589.1444242382568</v>
      </c>
      <c r="D1014" s="10">
        <f t="shared" si="95"/>
        <v>3294.5722121191284</v>
      </c>
      <c r="E1014" s="39">
        <f>'3) Input geactiveerde inflatie'!E1001</f>
        <v>0</v>
      </c>
      <c r="F1014" s="51">
        <f>'3) Input geactiveerde inflatie'!F1001</f>
        <v>2012</v>
      </c>
      <c r="G1014" s="2"/>
      <c r="H1014" s="53"/>
      <c r="I1014" s="10">
        <f>IF(AND($F1014&gt;I$10,$E1014&gt;0),$D1014/$E1014,IF(I$10=$F1014,$D1014-SUM($G1014:G1014),0))</f>
        <v>0</v>
      </c>
      <c r="J1014" s="10">
        <f>IF(AND($F1014&gt;J$10,$E1014&gt;0),$D1014/$E1014,IF(J$10=$F1014,$D1014-SUM($G1014:I1014),0))</f>
        <v>0</v>
      </c>
      <c r="K1014" s="10">
        <f>IF(AND($F1014&gt;K$10,$E1014&gt;0),$D1014/$E1014,IF(K$10=$F1014,$D1014-SUM($G1014:J1014),0))</f>
        <v>0</v>
      </c>
      <c r="L1014" s="10">
        <f>IF(AND($F1014&gt;L$10,$E1014&gt;0),$D1014/$E1014,IF(L$10=$F1014,$D1014-SUM($G1014:K1014),0))</f>
        <v>0</v>
      </c>
      <c r="M1014" s="10">
        <f>IF(AND($F1014&gt;M$10,$E1014&gt;0),$D1014/$E1014,IF(M$10=$F1014,$D1014-SUM($G1014:L1014),0))</f>
        <v>0</v>
      </c>
      <c r="N1014" s="2"/>
      <c r="O1014" s="10">
        <f>I1014*PRODUCT($O$17:O$17)</f>
        <v>0</v>
      </c>
      <c r="P1014" s="10">
        <f>J1014*PRODUCT($O$17:P$17)</f>
        <v>0</v>
      </c>
      <c r="Q1014" s="10">
        <f>K1014*PRODUCT($O$17:Q$17)</f>
        <v>0</v>
      </c>
      <c r="R1014" s="10">
        <f>L1014*PRODUCT($O$17:R$17)</f>
        <v>0</v>
      </c>
      <c r="S1014" s="10">
        <f>M1014*PRODUCT($O$17:S$17)</f>
        <v>0</v>
      </c>
      <c r="T1014" s="2"/>
      <c r="U1014" s="10">
        <f t="shared" si="94"/>
        <v>3324.2233620282</v>
      </c>
      <c r="V1014" s="10">
        <f t="shared" si="97"/>
        <v>3354.1413722864536</v>
      </c>
      <c r="W1014" s="10">
        <f t="shared" si="97"/>
        <v>3384.3286446370312</v>
      </c>
      <c r="X1014" s="10">
        <f t="shared" si="97"/>
        <v>3414.7876024387642</v>
      </c>
      <c r="Y1014" s="10">
        <f t="shared" si="97"/>
        <v>3445.5206908607129</v>
      </c>
    </row>
    <row r="1015" spans="1:25" s="5" customFormat="1" x14ac:dyDescent="0.2">
      <c r="A1015" s="2"/>
      <c r="B1015" s="29">
        <f>'3) Input geactiveerde inflatie'!B1002</f>
        <v>990</v>
      </c>
      <c r="C1015" s="29">
        <f>'3) Input geactiveerde inflatie'!D1002</f>
        <v>-6.7995022821868765E-10</v>
      </c>
      <c r="D1015" s="10">
        <f t="shared" si="95"/>
        <v>-3.3997511410934382E-10</v>
      </c>
      <c r="E1015" s="39">
        <f>'3) Input geactiveerde inflatie'!E1002</f>
        <v>0</v>
      </c>
      <c r="F1015" s="51">
        <f>'3) Input geactiveerde inflatie'!F1002</f>
        <v>2017</v>
      </c>
      <c r="G1015" s="2"/>
      <c r="H1015" s="53"/>
      <c r="I1015" s="10">
        <f>IF(AND($F1015&gt;I$10,$E1015&gt;0),$D1015/$E1015,IF(I$10=$F1015,$D1015-SUM($G1015:G1015),0))</f>
        <v>0</v>
      </c>
      <c r="J1015" s="10">
        <f>IF(AND($F1015&gt;J$10,$E1015&gt;0),$D1015/$E1015,IF(J$10=$F1015,$D1015-SUM($G1015:I1015),0))</f>
        <v>0</v>
      </c>
      <c r="K1015" s="10">
        <f>IF(AND($F1015&gt;K$10,$E1015&gt;0),$D1015/$E1015,IF(K$10=$F1015,$D1015-SUM($G1015:J1015),0))</f>
        <v>0</v>
      </c>
      <c r="L1015" s="10">
        <f>IF(AND($F1015&gt;L$10,$E1015&gt;0),$D1015/$E1015,IF(L$10=$F1015,$D1015-SUM($G1015:K1015),0))</f>
        <v>0</v>
      </c>
      <c r="M1015" s="10">
        <f>IF(AND($F1015&gt;M$10,$E1015&gt;0),$D1015/$E1015,IF(M$10=$F1015,$D1015-SUM($G1015:L1015),0))</f>
        <v>0</v>
      </c>
      <c r="N1015" s="2"/>
      <c r="O1015" s="10">
        <f>I1015*PRODUCT($O$17:O$17)</f>
        <v>0</v>
      </c>
      <c r="P1015" s="10">
        <f>J1015*PRODUCT($O$17:P$17)</f>
        <v>0</v>
      </c>
      <c r="Q1015" s="10">
        <f>K1015*PRODUCT($O$17:Q$17)</f>
        <v>0</v>
      </c>
      <c r="R1015" s="10">
        <f>L1015*PRODUCT($O$17:R$17)</f>
        <v>0</v>
      </c>
      <c r="S1015" s="10">
        <f>M1015*PRODUCT($O$17:S$17)</f>
        <v>0</v>
      </c>
      <c r="T1015" s="2"/>
      <c r="U1015" s="10">
        <f t="shared" si="94"/>
        <v>-3.4303489013632787E-10</v>
      </c>
      <c r="V1015" s="10">
        <f t="shared" si="97"/>
        <v>-3.461222041475548E-10</v>
      </c>
      <c r="W1015" s="10">
        <f t="shared" si="97"/>
        <v>-3.4923730398488278E-10</v>
      </c>
      <c r="X1015" s="10">
        <f t="shared" si="97"/>
        <v>-3.5238043972074669E-10</v>
      </c>
      <c r="Y1015" s="10">
        <f t="shared" si="97"/>
        <v>-3.5555186367823338E-10</v>
      </c>
    </row>
    <row r="1016" spans="1:25" s="5" customFormat="1" x14ac:dyDescent="0.2">
      <c r="A1016" s="2"/>
      <c r="B1016" s="29">
        <f>'3) Input geactiveerde inflatie'!B1003</f>
        <v>991</v>
      </c>
      <c r="C1016" s="29">
        <f>'3) Input geactiveerde inflatie'!D1003</f>
        <v>2.4608688335865731E-10</v>
      </c>
      <c r="D1016" s="10">
        <f t="shared" si="95"/>
        <v>1.2304344167932866E-10</v>
      </c>
      <c r="E1016" s="39">
        <f>'3) Input geactiveerde inflatie'!E1003</f>
        <v>0</v>
      </c>
      <c r="F1016" s="51">
        <f>'3) Input geactiveerde inflatie'!F1003</f>
        <v>2018</v>
      </c>
      <c r="G1016" s="2"/>
      <c r="H1016" s="53"/>
      <c r="I1016" s="10">
        <f>IF(AND($F1016&gt;I$10,$E1016&gt;0),$D1016/$E1016,IF(I$10=$F1016,$D1016-SUM($G1016:G1016),0))</f>
        <v>0</v>
      </c>
      <c r="J1016" s="10">
        <f>IF(AND($F1016&gt;J$10,$E1016&gt;0),$D1016/$E1016,IF(J$10=$F1016,$D1016-SUM($G1016:I1016),0))</f>
        <v>0</v>
      </c>
      <c r="K1016" s="10">
        <f>IF(AND($F1016&gt;K$10,$E1016&gt;0),$D1016/$E1016,IF(K$10=$F1016,$D1016-SUM($G1016:J1016),0))</f>
        <v>0</v>
      </c>
      <c r="L1016" s="10">
        <f>IF(AND($F1016&gt;L$10,$E1016&gt;0),$D1016/$E1016,IF(L$10=$F1016,$D1016-SUM($G1016:K1016),0))</f>
        <v>0</v>
      </c>
      <c r="M1016" s="10">
        <f>IF(AND($F1016&gt;M$10,$E1016&gt;0),$D1016/$E1016,IF(M$10=$F1016,$D1016-SUM($G1016:L1016),0))</f>
        <v>0</v>
      </c>
      <c r="N1016" s="2"/>
      <c r="O1016" s="10">
        <f>I1016*PRODUCT($O$17:O$17)</f>
        <v>0</v>
      </c>
      <c r="P1016" s="10">
        <f>J1016*PRODUCT($O$17:P$17)</f>
        <v>0</v>
      </c>
      <c r="Q1016" s="10">
        <f>K1016*PRODUCT($O$17:Q$17)</f>
        <v>0</v>
      </c>
      <c r="R1016" s="10">
        <f>L1016*PRODUCT($O$17:R$17)</f>
        <v>0</v>
      </c>
      <c r="S1016" s="10">
        <f>M1016*PRODUCT($O$17:S$17)</f>
        <v>0</v>
      </c>
      <c r="T1016" s="2"/>
      <c r="U1016" s="10">
        <f t="shared" si="94"/>
        <v>1.241508326544426E-10</v>
      </c>
      <c r="V1016" s="10">
        <f t="shared" si="97"/>
        <v>1.2526819014833256E-10</v>
      </c>
      <c r="W1016" s="10">
        <f t="shared" si="97"/>
        <v>1.2639560385966754E-10</v>
      </c>
      <c r="X1016" s="10">
        <f t="shared" si="97"/>
        <v>1.2753316429440453E-10</v>
      </c>
      <c r="Y1016" s="10">
        <f t="shared" si="97"/>
        <v>1.2868096277305417E-10</v>
      </c>
    </row>
    <row r="1017" spans="1:25" s="5" customFormat="1" x14ac:dyDescent="0.2">
      <c r="A1017" s="2"/>
      <c r="B1017" s="29">
        <f>'3) Input geactiveerde inflatie'!B1004</f>
        <v>992</v>
      </c>
      <c r="C1017" s="29">
        <f>'3) Input geactiveerde inflatie'!D1004</f>
        <v>-1.4654349070042372E-10</v>
      </c>
      <c r="D1017" s="10">
        <f t="shared" si="95"/>
        <v>-7.3271745350211859E-11</v>
      </c>
      <c r="E1017" s="39">
        <f>'3) Input geactiveerde inflatie'!E1004</f>
        <v>0</v>
      </c>
      <c r="F1017" s="51">
        <f>'3) Input geactiveerde inflatie'!F1004</f>
        <v>2019</v>
      </c>
      <c r="G1017" s="2"/>
      <c r="H1017" s="53"/>
      <c r="I1017" s="10">
        <f>IF(AND($F1017&gt;I$10,$E1017&gt;0),$D1017/$E1017,IF(I$10=$F1017,$D1017-SUM($G1017:G1017),0))</f>
        <v>0</v>
      </c>
      <c r="J1017" s="10">
        <f>IF(AND($F1017&gt;J$10,$E1017&gt;0),$D1017/$E1017,IF(J$10=$F1017,$D1017-SUM($G1017:I1017),0))</f>
        <v>0</v>
      </c>
      <c r="K1017" s="10">
        <f>IF(AND($F1017&gt;K$10,$E1017&gt;0),$D1017/$E1017,IF(K$10=$F1017,$D1017-SUM($G1017:J1017),0))</f>
        <v>0</v>
      </c>
      <c r="L1017" s="10">
        <f>IF(AND($F1017&gt;L$10,$E1017&gt;0),$D1017/$E1017,IF(L$10=$F1017,$D1017-SUM($G1017:K1017),0))</f>
        <v>0</v>
      </c>
      <c r="M1017" s="10">
        <f>IF(AND($F1017&gt;M$10,$E1017&gt;0),$D1017/$E1017,IF(M$10=$F1017,$D1017-SUM($G1017:L1017),0))</f>
        <v>0</v>
      </c>
      <c r="N1017" s="2"/>
      <c r="O1017" s="10">
        <f>I1017*PRODUCT($O$17:O$17)</f>
        <v>0</v>
      </c>
      <c r="P1017" s="10">
        <f>J1017*PRODUCT($O$17:P$17)</f>
        <v>0</v>
      </c>
      <c r="Q1017" s="10">
        <f>K1017*PRODUCT($O$17:Q$17)</f>
        <v>0</v>
      </c>
      <c r="R1017" s="10">
        <f>L1017*PRODUCT($O$17:R$17)</f>
        <v>0</v>
      </c>
      <c r="S1017" s="10">
        <f>M1017*PRODUCT($O$17:S$17)</f>
        <v>0</v>
      </c>
      <c r="T1017" s="2"/>
      <c r="U1017" s="10">
        <f t="shared" si="94"/>
        <v>-7.3931191058363763E-11</v>
      </c>
      <c r="V1017" s="10">
        <f t="shared" si="97"/>
        <v>-7.4596571777889034E-11</v>
      </c>
      <c r="W1017" s="10">
        <f t="shared" si="97"/>
        <v>-7.5267940923890022E-11</v>
      </c>
      <c r="X1017" s="10">
        <f t="shared" si="97"/>
        <v>-7.5945352392205024E-11</v>
      </c>
      <c r="Y1017" s="10">
        <f t="shared" si="97"/>
        <v>-7.6628860563734857E-11</v>
      </c>
    </row>
    <row r="1018" spans="1:25" s="5" customFormat="1" x14ac:dyDescent="0.2">
      <c r="A1018" s="2"/>
      <c r="B1018" s="29">
        <f>'3) Input geactiveerde inflatie'!B1005</f>
        <v>993</v>
      </c>
      <c r="C1018" s="29">
        <f>'3) Input geactiveerde inflatie'!D1005</f>
        <v>-1.3436656445264816E-9</v>
      </c>
      <c r="D1018" s="10">
        <f t="shared" si="95"/>
        <v>-6.718328222632408E-10</v>
      </c>
      <c r="E1018" s="39">
        <f>'3) Input geactiveerde inflatie'!E1005</f>
        <v>0</v>
      </c>
      <c r="F1018" s="51">
        <f>'3) Input geactiveerde inflatie'!F1005</f>
        <v>2020</v>
      </c>
      <c r="G1018" s="2"/>
      <c r="H1018" s="53"/>
      <c r="I1018" s="10">
        <f>IF(AND($F1018&gt;I$10,$E1018&gt;0),$D1018/$E1018,IF(I$10=$F1018,$D1018-SUM($G1018:G1018),0))</f>
        <v>0</v>
      </c>
      <c r="J1018" s="10">
        <f>IF(AND($F1018&gt;J$10,$E1018&gt;0),$D1018/$E1018,IF(J$10=$F1018,$D1018-SUM($G1018:I1018),0))</f>
        <v>0</v>
      </c>
      <c r="K1018" s="10">
        <f>IF(AND($F1018&gt;K$10,$E1018&gt;0),$D1018/$E1018,IF(K$10=$F1018,$D1018-SUM($G1018:J1018),0))</f>
        <v>0</v>
      </c>
      <c r="L1018" s="10">
        <f>IF(AND($F1018&gt;L$10,$E1018&gt;0),$D1018/$E1018,IF(L$10=$F1018,$D1018-SUM($G1018:K1018),0))</f>
        <v>0</v>
      </c>
      <c r="M1018" s="10">
        <f>IF(AND($F1018&gt;M$10,$E1018&gt;0),$D1018/$E1018,IF(M$10=$F1018,$D1018-SUM($G1018:L1018),0))</f>
        <v>0</v>
      </c>
      <c r="N1018" s="2"/>
      <c r="O1018" s="10">
        <f>I1018*PRODUCT($O$17:O$17)</f>
        <v>0</v>
      </c>
      <c r="P1018" s="10">
        <f>J1018*PRODUCT($O$17:P$17)</f>
        <v>0</v>
      </c>
      <c r="Q1018" s="10">
        <f>K1018*PRODUCT($O$17:Q$17)</f>
        <v>0</v>
      </c>
      <c r="R1018" s="10">
        <f>L1018*PRODUCT($O$17:R$17)</f>
        <v>0</v>
      </c>
      <c r="S1018" s="10">
        <f>M1018*PRODUCT($O$17:S$17)</f>
        <v>0</v>
      </c>
      <c r="T1018" s="2"/>
      <c r="U1018" s="10">
        <f t="shared" si="94"/>
        <v>-6.7787931766360986E-10</v>
      </c>
      <c r="V1018" s="10">
        <f t="shared" si="97"/>
        <v>-6.839802315225823E-10</v>
      </c>
      <c r="W1018" s="10">
        <f t="shared" si="97"/>
        <v>-6.9013605360628552E-10</v>
      </c>
      <c r="X1018" s="10">
        <f t="shared" si="97"/>
        <v>-6.9634727808874198E-10</v>
      </c>
      <c r="Y1018" s="10">
        <f t="shared" si="97"/>
        <v>-7.0261440359154054E-10</v>
      </c>
    </row>
    <row r="1019" spans="1:25" s="5" customFormat="1" x14ac:dyDescent="0.2">
      <c r="A1019" s="2"/>
      <c r="B1019" s="29">
        <f>'3) Input geactiveerde inflatie'!B1006</f>
        <v>994</v>
      </c>
      <c r="C1019" s="29">
        <f>'3) Input geactiveerde inflatie'!D1006</f>
        <v>-6.9849193096160889E-10</v>
      </c>
      <c r="D1019" s="10">
        <f t="shared" si="95"/>
        <v>-3.4924596548080444E-10</v>
      </c>
      <c r="E1019" s="39">
        <f>'3) Input geactiveerde inflatie'!E1006</f>
        <v>0</v>
      </c>
      <c r="F1019" s="51">
        <f>'3) Input geactiveerde inflatie'!F1006</f>
        <v>2021</v>
      </c>
      <c r="G1019" s="2"/>
      <c r="H1019" s="53"/>
      <c r="I1019" s="10">
        <f>IF(AND($F1019&gt;I$10,$E1019&gt;0),$D1019/$E1019,IF(I$10=$F1019,$D1019-SUM($G1019:G1019),0))</f>
        <v>0</v>
      </c>
      <c r="J1019" s="10">
        <f>IF(AND($F1019&gt;J$10,$E1019&gt;0),$D1019/$E1019,IF(J$10=$F1019,$D1019-SUM($G1019:I1019),0))</f>
        <v>0</v>
      </c>
      <c r="K1019" s="10">
        <f>IF(AND($F1019&gt;K$10,$E1019&gt;0),$D1019/$E1019,IF(K$10=$F1019,$D1019-SUM($G1019:J1019),0))</f>
        <v>0</v>
      </c>
      <c r="L1019" s="10">
        <f>IF(AND($F1019&gt;L$10,$E1019&gt;0),$D1019/$E1019,IF(L$10=$F1019,$D1019-SUM($G1019:K1019),0))</f>
        <v>0</v>
      </c>
      <c r="M1019" s="10">
        <f>IF(AND($F1019&gt;M$10,$E1019&gt;0),$D1019/$E1019,IF(M$10=$F1019,$D1019-SUM($G1019:L1019),0))</f>
        <v>0</v>
      </c>
      <c r="N1019" s="2"/>
      <c r="O1019" s="10">
        <f>I1019*PRODUCT($O$17:O$17)</f>
        <v>0</v>
      </c>
      <c r="P1019" s="10">
        <f>J1019*PRODUCT($O$17:P$17)</f>
        <v>0</v>
      </c>
      <c r="Q1019" s="10">
        <f>K1019*PRODUCT($O$17:Q$17)</f>
        <v>0</v>
      </c>
      <c r="R1019" s="10">
        <f>L1019*PRODUCT($O$17:R$17)</f>
        <v>0</v>
      </c>
      <c r="S1019" s="10">
        <f>M1019*PRODUCT($O$17:S$17)</f>
        <v>0</v>
      </c>
      <c r="T1019" s="2"/>
      <c r="U1019" s="10">
        <f t="shared" si="94"/>
        <v>-3.5238917917013165E-10</v>
      </c>
      <c r="V1019" s="10">
        <f t="shared" ref="V1019:Y1034" si="98">U1019*P$17-P1019</f>
        <v>-3.5556068178266282E-10</v>
      </c>
      <c r="W1019" s="10">
        <f t="shared" si="98"/>
        <v>-3.5876072791870677E-10</v>
      </c>
      <c r="X1019" s="10">
        <f t="shared" si="98"/>
        <v>-3.6198957446997511E-10</v>
      </c>
      <c r="Y1019" s="10">
        <f t="shared" si="98"/>
        <v>-3.6524748064020486E-10</v>
      </c>
    </row>
    <row r="1020" spans="1:25" s="5" customFormat="1" x14ac:dyDescent="0.2">
      <c r="A1020" s="2"/>
      <c r="B1020" s="29">
        <f>'3) Input geactiveerde inflatie'!B1007</f>
        <v>995</v>
      </c>
      <c r="C1020" s="29">
        <f>'3) Input geactiveerde inflatie'!D1007</f>
        <v>-35860.359997840249</v>
      </c>
      <c r="D1020" s="10">
        <f t="shared" si="95"/>
        <v>-17930.179998920124</v>
      </c>
      <c r="E1020" s="39">
        <f>'3) Input geactiveerde inflatie'!E1007</f>
        <v>0.5</v>
      </c>
      <c r="F1020" s="51">
        <f>'3) Input geactiveerde inflatie'!F1007</f>
        <v>2022</v>
      </c>
      <c r="G1020" s="2"/>
      <c r="H1020" s="53"/>
      <c r="I1020" s="10">
        <f>IF(AND($F1020&gt;I$10,$E1020&gt;0),$D1020/$E1020,IF(I$10=$F1020,$D1020-SUM($G1020:G1020),0))</f>
        <v>-17930.179998920124</v>
      </c>
      <c r="J1020" s="10">
        <f>IF(AND($F1020&gt;J$10,$E1020&gt;0),$D1020/$E1020,IF(J$10=$F1020,$D1020-SUM($G1020:I1020),0))</f>
        <v>0</v>
      </c>
      <c r="K1020" s="10">
        <f>IF(AND($F1020&gt;K$10,$E1020&gt;0),$D1020/$E1020,IF(K$10=$F1020,$D1020-SUM($G1020:J1020),0))</f>
        <v>0</v>
      </c>
      <c r="L1020" s="10">
        <f>IF(AND($F1020&gt;L$10,$E1020&gt;0),$D1020/$E1020,IF(L$10=$F1020,$D1020-SUM($G1020:K1020),0))</f>
        <v>0</v>
      </c>
      <c r="M1020" s="10">
        <f>IF(AND($F1020&gt;M$10,$E1020&gt;0),$D1020/$E1020,IF(M$10=$F1020,$D1020-SUM($G1020:L1020),0))</f>
        <v>0</v>
      </c>
      <c r="N1020" s="2"/>
      <c r="O1020" s="10">
        <f>I1020*PRODUCT($O$17:O$17)</f>
        <v>-18091.551618910406</v>
      </c>
      <c r="P1020" s="10">
        <f>J1020*PRODUCT($O$17:P$17)</f>
        <v>0</v>
      </c>
      <c r="Q1020" s="10">
        <f>K1020*PRODUCT($O$17:Q$17)</f>
        <v>0</v>
      </c>
      <c r="R1020" s="10">
        <f>L1020*PRODUCT($O$17:R$17)</f>
        <v>0</v>
      </c>
      <c r="S1020" s="10">
        <f>M1020*PRODUCT($O$17:S$17)</f>
        <v>0</v>
      </c>
      <c r="T1020" s="2"/>
      <c r="U1020" s="10">
        <f t="shared" si="94"/>
        <v>0</v>
      </c>
      <c r="V1020" s="10">
        <f t="shared" si="98"/>
        <v>0</v>
      </c>
      <c r="W1020" s="10">
        <f t="shared" si="98"/>
        <v>0</v>
      </c>
      <c r="X1020" s="10">
        <f t="shared" si="98"/>
        <v>0</v>
      </c>
      <c r="Y1020" s="10">
        <f t="shared" si="98"/>
        <v>0</v>
      </c>
    </row>
    <row r="1021" spans="1:25" s="5" customFormat="1" x14ac:dyDescent="0.2">
      <c r="A1021" s="2"/>
      <c r="B1021" s="29">
        <f>'3) Input geactiveerde inflatie'!B1008</f>
        <v>996</v>
      </c>
      <c r="C1021" s="29">
        <f>'3) Input geactiveerde inflatie'!D1008</f>
        <v>-152151.58384018927</v>
      </c>
      <c r="D1021" s="10">
        <f t="shared" si="95"/>
        <v>-76075.791920094634</v>
      </c>
      <c r="E1021" s="39">
        <f>'3) Input geactiveerde inflatie'!E1008</f>
        <v>1.5</v>
      </c>
      <c r="F1021" s="51">
        <f>'3) Input geactiveerde inflatie'!F1008</f>
        <v>2023</v>
      </c>
      <c r="G1021" s="2"/>
      <c r="H1021" s="53"/>
      <c r="I1021" s="10">
        <f>IF(AND($F1021&gt;I$10,$E1021&gt;0),$D1021/$E1021,IF(I$10=$F1021,$D1021-SUM($G1021:G1021),0))</f>
        <v>-50717.194613396423</v>
      </c>
      <c r="J1021" s="10">
        <f>IF(AND($F1021&gt;J$10,$E1021&gt;0),$D1021/$E1021,IF(J$10=$F1021,$D1021-SUM($G1021:I1021),0))</f>
        <v>-25358.597306698211</v>
      </c>
      <c r="K1021" s="10">
        <f>IF(AND($F1021&gt;K$10,$E1021&gt;0),$D1021/$E1021,IF(K$10=$F1021,$D1021-SUM($G1021:J1021),0))</f>
        <v>0</v>
      </c>
      <c r="L1021" s="10">
        <f>IF(AND($F1021&gt;L$10,$E1021&gt;0),$D1021/$E1021,IF(L$10=$F1021,$D1021-SUM($G1021:K1021),0))</f>
        <v>0</v>
      </c>
      <c r="M1021" s="10">
        <f>IF(AND($F1021&gt;M$10,$E1021&gt;0),$D1021/$E1021,IF(M$10=$F1021,$D1021-SUM($G1021:L1021),0))</f>
        <v>0</v>
      </c>
      <c r="N1021" s="2"/>
      <c r="O1021" s="10">
        <f>I1021*PRODUCT($O$17:O$17)</f>
        <v>-51173.649364916986</v>
      </c>
      <c r="P1021" s="10">
        <f>J1021*PRODUCT($O$17:P$17)</f>
        <v>-25817.106104600618</v>
      </c>
      <c r="Q1021" s="10">
        <f>K1021*PRODUCT($O$17:Q$17)</f>
        <v>0</v>
      </c>
      <c r="R1021" s="10">
        <f>L1021*PRODUCT($O$17:R$17)</f>
        <v>0</v>
      </c>
      <c r="S1021" s="10">
        <f>M1021*PRODUCT($O$17:S$17)</f>
        <v>0</v>
      </c>
      <c r="T1021" s="2"/>
      <c r="U1021" s="10">
        <f t="shared" si="94"/>
        <v>-25586.824682458493</v>
      </c>
      <c r="V1021" s="10">
        <f t="shared" si="98"/>
        <v>0</v>
      </c>
      <c r="W1021" s="10">
        <f t="shared" si="98"/>
        <v>0</v>
      </c>
      <c r="X1021" s="10">
        <f t="shared" si="98"/>
        <v>0</v>
      </c>
      <c r="Y1021" s="10">
        <f t="shared" si="98"/>
        <v>0</v>
      </c>
    </row>
    <row r="1022" spans="1:25" s="5" customFormat="1" x14ac:dyDescent="0.2">
      <c r="A1022" s="2"/>
      <c r="B1022" s="29">
        <f>'3) Input geactiveerde inflatie'!B1009</f>
        <v>997</v>
      </c>
      <c r="C1022" s="29">
        <f>'3) Input geactiveerde inflatie'!D1009</f>
        <v>-143773.81616068771</v>
      </c>
      <c r="D1022" s="10">
        <f t="shared" si="95"/>
        <v>-71886.908080343856</v>
      </c>
      <c r="E1022" s="39">
        <f>'3) Input geactiveerde inflatie'!E1009</f>
        <v>2.5</v>
      </c>
      <c r="F1022" s="51">
        <f>'3) Input geactiveerde inflatie'!F1009</f>
        <v>2024</v>
      </c>
      <c r="G1022" s="2"/>
      <c r="H1022" s="53"/>
      <c r="I1022" s="10">
        <f>IF(AND($F1022&gt;I$10,$E1022&gt;0),$D1022/$E1022,IF(I$10=$F1022,$D1022-SUM($G1022:G1022),0))</f>
        <v>-28754.763232137542</v>
      </c>
      <c r="J1022" s="10">
        <f>IF(AND($F1022&gt;J$10,$E1022&gt;0),$D1022/$E1022,IF(J$10=$F1022,$D1022-SUM($G1022:I1022),0))</f>
        <v>-28754.763232137542</v>
      </c>
      <c r="K1022" s="10">
        <f>IF(AND($F1022&gt;K$10,$E1022&gt;0),$D1022/$E1022,IF(K$10=$F1022,$D1022-SUM($G1022:J1022),0))</f>
        <v>-14377.381616068771</v>
      </c>
      <c r="L1022" s="10">
        <f>IF(AND($F1022&gt;L$10,$E1022&gt;0),$D1022/$E1022,IF(L$10=$F1022,$D1022-SUM($G1022:K1022),0))</f>
        <v>0</v>
      </c>
      <c r="M1022" s="10">
        <f>IF(AND($F1022&gt;M$10,$E1022&gt;0),$D1022/$E1022,IF(M$10=$F1022,$D1022-SUM($G1022:L1022),0))</f>
        <v>0</v>
      </c>
      <c r="N1022" s="2"/>
      <c r="O1022" s="10">
        <f>I1022*PRODUCT($O$17:O$17)</f>
        <v>-29013.556101226775</v>
      </c>
      <c r="P1022" s="10">
        <f>J1022*PRODUCT($O$17:P$17)</f>
        <v>-29274.678106137817</v>
      </c>
      <c r="Q1022" s="10">
        <f>K1022*PRODUCT($O$17:Q$17)</f>
        <v>-14769.075104546526</v>
      </c>
      <c r="R1022" s="10">
        <f>L1022*PRODUCT($O$17:R$17)</f>
        <v>0</v>
      </c>
      <c r="S1022" s="10">
        <f>M1022*PRODUCT($O$17:S$17)</f>
        <v>0</v>
      </c>
      <c r="T1022" s="2"/>
      <c r="U1022" s="10">
        <f t="shared" si="94"/>
        <v>-43520.334151840172</v>
      </c>
      <c r="V1022" s="10">
        <f t="shared" si="98"/>
        <v>-14637.33905306891</v>
      </c>
      <c r="W1022" s="10">
        <f t="shared" si="98"/>
        <v>0</v>
      </c>
      <c r="X1022" s="10">
        <f t="shared" si="98"/>
        <v>0</v>
      </c>
      <c r="Y1022" s="10">
        <f t="shared" si="98"/>
        <v>0</v>
      </c>
    </row>
    <row r="1023" spans="1:25" s="5" customFormat="1" x14ac:dyDescent="0.2">
      <c r="A1023" s="2"/>
      <c r="B1023" s="29">
        <f>'3) Input geactiveerde inflatie'!B1010</f>
        <v>998</v>
      </c>
      <c r="C1023" s="29">
        <f>'3) Input geactiveerde inflatie'!D1010</f>
        <v>-75037.2730021975</v>
      </c>
      <c r="D1023" s="10">
        <f t="shared" si="95"/>
        <v>-37518.63650109875</v>
      </c>
      <c r="E1023" s="39">
        <f>'3) Input geactiveerde inflatie'!E1010</f>
        <v>3.5</v>
      </c>
      <c r="F1023" s="51">
        <f>'3) Input geactiveerde inflatie'!F1010</f>
        <v>2025</v>
      </c>
      <c r="G1023" s="2"/>
      <c r="H1023" s="53"/>
      <c r="I1023" s="10">
        <f>IF(AND($F1023&gt;I$10,$E1023&gt;0),$D1023/$E1023,IF(I$10=$F1023,$D1023-SUM($G1023:G1023),0))</f>
        <v>-10719.610428885357</v>
      </c>
      <c r="J1023" s="10">
        <f>IF(AND($F1023&gt;J$10,$E1023&gt;0),$D1023/$E1023,IF(J$10=$F1023,$D1023-SUM($G1023:I1023),0))</f>
        <v>-10719.610428885357</v>
      </c>
      <c r="K1023" s="10">
        <f>IF(AND($F1023&gt;K$10,$E1023&gt;0),$D1023/$E1023,IF(K$10=$F1023,$D1023-SUM($G1023:J1023),0))</f>
        <v>-10719.610428885357</v>
      </c>
      <c r="L1023" s="10">
        <f>IF(AND($F1023&gt;L$10,$E1023&gt;0),$D1023/$E1023,IF(L$10=$F1023,$D1023-SUM($G1023:K1023),0))</f>
        <v>-5359.8052144426802</v>
      </c>
      <c r="M1023" s="10">
        <f>IF(AND($F1023&gt;M$10,$E1023&gt;0),$D1023/$E1023,IF(M$10=$F1023,$D1023-SUM($G1023:L1023),0))</f>
        <v>0</v>
      </c>
      <c r="N1023" s="2"/>
      <c r="O1023" s="10">
        <f>I1023*PRODUCT($O$17:O$17)</f>
        <v>-10816.086922745324</v>
      </c>
      <c r="P1023" s="10">
        <f>J1023*PRODUCT($O$17:P$17)</f>
        <v>-10913.43170505003</v>
      </c>
      <c r="Q1023" s="10">
        <f>K1023*PRODUCT($O$17:Q$17)</f>
        <v>-11011.652590395479</v>
      </c>
      <c r="R1023" s="10">
        <f>L1023*PRODUCT($O$17:R$17)</f>
        <v>-5555.3787318545201</v>
      </c>
      <c r="S1023" s="10">
        <f>M1023*PRODUCT($O$17:S$17)</f>
        <v>0</v>
      </c>
      <c r="T1023" s="2"/>
      <c r="U1023" s="10">
        <f t="shared" si="94"/>
        <v>-27040.217306863313</v>
      </c>
      <c r="V1023" s="10">
        <f t="shared" si="98"/>
        <v>-16370.14755757505</v>
      </c>
      <c r="W1023" s="10">
        <f t="shared" si="98"/>
        <v>-5505.8262951977449</v>
      </c>
      <c r="X1023" s="10">
        <f t="shared" si="98"/>
        <v>0</v>
      </c>
      <c r="Y1023" s="10">
        <f t="shared" si="98"/>
        <v>0</v>
      </c>
    </row>
    <row r="1024" spans="1:25" s="5" customFormat="1" x14ac:dyDescent="0.2">
      <c r="A1024" s="2"/>
      <c r="B1024" s="29">
        <f>'3) Input geactiveerde inflatie'!B1011</f>
        <v>999</v>
      </c>
      <c r="C1024" s="29">
        <f>'3) Input geactiveerde inflatie'!D1011</f>
        <v>-217311.65731250029</v>
      </c>
      <c r="D1024" s="10">
        <f t="shared" si="95"/>
        <v>-108655.82865625015</v>
      </c>
      <c r="E1024" s="39">
        <f>'3) Input geactiveerde inflatie'!E1011</f>
        <v>4.5</v>
      </c>
      <c r="F1024" s="51">
        <f>'3) Input geactiveerde inflatie'!F1011</f>
        <v>2026</v>
      </c>
      <c r="G1024" s="2"/>
      <c r="H1024" s="53"/>
      <c r="I1024" s="10">
        <f>IF(AND($F1024&gt;I$10,$E1024&gt;0),$D1024/$E1024,IF(I$10=$F1024,$D1024-SUM($G1024:G1024),0))</f>
        <v>-24145.73970138892</v>
      </c>
      <c r="J1024" s="10">
        <f>IF(AND($F1024&gt;J$10,$E1024&gt;0),$D1024/$E1024,IF(J$10=$F1024,$D1024-SUM($G1024:I1024),0))</f>
        <v>-24145.73970138892</v>
      </c>
      <c r="K1024" s="10">
        <f>IF(AND($F1024&gt;K$10,$E1024&gt;0),$D1024/$E1024,IF(K$10=$F1024,$D1024-SUM($G1024:J1024),0))</f>
        <v>-24145.73970138892</v>
      </c>
      <c r="L1024" s="10">
        <f>IF(AND($F1024&gt;L$10,$E1024&gt;0),$D1024/$E1024,IF(L$10=$F1024,$D1024-SUM($G1024:K1024),0))</f>
        <v>-24145.73970138892</v>
      </c>
      <c r="M1024" s="10">
        <f>IF(AND($F1024&gt;M$10,$E1024&gt;0),$D1024/$E1024,IF(M$10=$F1024,$D1024-SUM($G1024:L1024),0))</f>
        <v>-12072.869850694464</v>
      </c>
      <c r="N1024" s="2"/>
      <c r="O1024" s="10">
        <f>I1024*PRODUCT($O$17:O$17)</f>
        <v>-24363.051358701417</v>
      </c>
      <c r="P1024" s="10">
        <f>J1024*PRODUCT($O$17:P$17)</f>
        <v>-24582.31882092973</v>
      </c>
      <c r="Q1024" s="10">
        <f>K1024*PRODUCT($O$17:Q$17)</f>
        <v>-24803.559690318092</v>
      </c>
      <c r="R1024" s="10">
        <f>L1024*PRODUCT($O$17:R$17)</f>
        <v>-25026.791727530952</v>
      </c>
      <c r="S1024" s="10">
        <f>M1024*PRODUCT($O$17:S$17)</f>
        <v>-12626.016426539367</v>
      </c>
      <c r="T1024" s="2"/>
      <c r="U1024" s="10">
        <f t="shared" si="94"/>
        <v>-85270.67975545497</v>
      </c>
      <c r="V1024" s="10">
        <f t="shared" si="98"/>
        <v>-61455.79705232432</v>
      </c>
      <c r="W1024" s="10">
        <f t="shared" si="98"/>
        <v>-37205.339535477142</v>
      </c>
      <c r="X1024" s="10">
        <f t="shared" si="98"/>
        <v>-12513.39586376548</v>
      </c>
      <c r="Y1024" s="10">
        <f t="shared" si="98"/>
        <v>0</v>
      </c>
    </row>
    <row r="1025" spans="1:25" s="5" customFormat="1" x14ac:dyDescent="0.2">
      <c r="A1025" s="2"/>
      <c r="B1025" s="29">
        <f>'3) Input geactiveerde inflatie'!B1012</f>
        <v>1000</v>
      </c>
      <c r="C1025" s="29">
        <f>'3) Input geactiveerde inflatie'!D1012</f>
        <v>-3.6918873863182963E-9</v>
      </c>
      <c r="D1025" s="10">
        <f t="shared" si="95"/>
        <v>-1.8459436931591482E-9</v>
      </c>
      <c r="E1025" s="39">
        <f>'3) Input geactiveerde inflatie'!E1012</f>
        <v>0</v>
      </c>
      <c r="F1025" s="51">
        <f>'3) Input geactiveerde inflatie'!F1012</f>
        <v>2017</v>
      </c>
      <c r="G1025" s="2"/>
      <c r="H1025" s="53"/>
      <c r="I1025" s="10">
        <f>IF(AND($F1025&gt;I$10,$E1025&gt;0),$D1025/$E1025,IF(I$10=$F1025,$D1025-SUM($G1025:G1025),0))</f>
        <v>0</v>
      </c>
      <c r="J1025" s="10">
        <f>IF(AND($F1025&gt;J$10,$E1025&gt;0),$D1025/$E1025,IF(J$10=$F1025,$D1025-SUM($G1025:I1025),0))</f>
        <v>0</v>
      </c>
      <c r="K1025" s="10">
        <f>IF(AND($F1025&gt;K$10,$E1025&gt;0),$D1025/$E1025,IF(K$10=$F1025,$D1025-SUM($G1025:J1025),0))</f>
        <v>0</v>
      </c>
      <c r="L1025" s="10">
        <f>IF(AND($F1025&gt;L$10,$E1025&gt;0),$D1025/$E1025,IF(L$10=$F1025,$D1025-SUM($G1025:K1025),0))</f>
        <v>0</v>
      </c>
      <c r="M1025" s="10">
        <f>IF(AND($F1025&gt;M$10,$E1025&gt;0),$D1025/$E1025,IF(M$10=$F1025,$D1025-SUM($G1025:L1025),0))</f>
        <v>0</v>
      </c>
      <c r="N1025" s="2"/>
      <c r="O1025" s="10">
        <f>I1025*PRODUCT($O$17:O$17)</f>
        <v>0</v>
      </c>
      <c r="P1025" s="10">
        <f>J1025*PRODUCT($O$17:P$17)</f>
        <v>0</v>
      </c>
      <c r="Q1025" s="10">
        <f>K1025*PRODUCT($O$17:Q$17)</f>
        <v>0</v>
      </c>
      <c r="R1025" s="10">
        <f>L1025*PRODUCT($O$17:R$17)</f>
        <v>0</v>
      </c>
      <c r="S1025" s="10">
        <f>M1025*PRODUCT($O$17:S$17)</f>
        <v>0</v>
      </c>
      <c r="T1025" s="2"/>
      <c r="U1025" s="10">
        <f t="shared" si="94"/>
        <v>-1.8625571863975804E-9</v>
      </c>
      <c r="V1025" s="10">
        <f t="shared" si="98"/>
        <v>-1.8793202010751583E-9</v>
      </c>
      <c r="W1025" s="10">
        <f t="shared" si="98"/>
        <v>-1.8962340828848347E-9</v>
      </c>
      <c r="X1025" s="10">
        <f t="shared" si="98"/>
        <v>-1.9133001896307981E-9</v>
      </c>
      <c r="Y1025" s="10">
        <f t="shared" si="98"/>
        <v>-1.9305198913374752E-9</v>
      </c>
    </row>
    <row r="1026" spans="1:25" s="5" customFormat="1" x14ac:dyDescent="0.2">
      <c r="A1026" s="2"/>
      <c r="B1026" s="29">
        <f>'3) Input geactiveerde inflatie'!B1013</f>
        <v>1001</v>
      </c>
      <c r="C1026" s="29">
        <f>'3) Input geactiveerde inflatie'!D1013</f>
        <v>-3.6250220518559213E-9</v>
      </c>
      <c r="D1026" s="10">
        <f t="shared" si="95"/>
        <v>-1.8125110259279607E-9</v>
      </c>
      <c r="E1026" s="39">
        <f>'3) Input geactiveerde inflatie'!E1013</f>
        <v>0</v>
      </c>
      <c r="F1026" s="51">
        <f>'3) Input geactiveerde inflatie'!F1013</f>
        <v>2018</v>
      </c>
      <c r="G1026" s="2"/>
      <c r="H1026" s="53"/>
      <c r="I1026" s="10">
        <f>IF(AND($F1026&gt;I$10,$E1026&gt;0),$D1026/$E1026,IF(I$10=$F1026,$D1026-SUM($G1026:G1026),0))</f>
        <v>0</v>
      </c>
      <c r="J1026" s="10">
        <f>IF(AND($F1026&gt;J$10,$E1026&gt;0),$D1026/$E1026,IF(J$10=$F1026,$D1026-SUM($G1026:I1026),0))</f>
        <v>0</v>
      </c>
      <c r="K1026" s="10">
        <f>IF(AND($F1026&gt;K$10,$E1026&gt;0),$D1026/$E1026,IF(K$10=$F1026,$D1026-SUM($G1026:J1026),0))</f>
        <v>0</v>
      </c>
      <c r="L1026" s="10">
        <f>IF(AND($F1026&gt;L$10,$E1026&gt;0),$D1026/$E1026,IF(L$10=$F1026,$D1026-SUM($G1026:K1026),0))</f>
        <v>0</v>
      </c>
      <c r="M1026" s="10">
        <f>IF(AND($F1026&gt;M$10,$E1026&gt;0),$D1026/$E1026,IF(M$10=$F1026,$D1026-SUM($G1026:L1026),0))</f>
        <v>0</v>
      </c>
      <c r="N1026" s="2"/>
      <c r="O1026" s="10">
        <f>I1026*PRODUCT($O$17:O$17)</f>
        <v>0</v>
      </c>
      <c r="P1026" s="10">
        <f>J1026*PRODUCT($O$17:P$17)</f>
        <v>0</v>
      </c>
      <c r="Q1026" s="10">
        <f>K1026*PRODUCT($O$17:Q$17)</f>
        <v>0</v>
      </c>
      <c r="R1026" s="10">
        <f>L1026*PRODUCT($O$17:R$17)</f>
        <v>0</v>
      </c>
      <c r="S1026" s="10">
        <f>M1026*PRODUCT($O$17:S$17)</f>
        <v>0</v>
      </c>
      <c r="T1026" s="2"/>
      <c r="U1026" s="10">
        <f t="shared" si="94"/>
        <v>-1.8288236251613122E-9</v>
      </c>
      <c r="V1026" s="10">
        <f t="shared" si="98"/>
        <v>-1.8452830377877639E-9</v>
      </c>
      <c r="W1026" s="10">
        <f t="shared" si="98"/>
        <v>-1.8618905851278537E-9</v>
      </c>
      <c r="X1026" s="10">
        <f t="shared" si="98"/>
        <v>-1.8786476003940043E-9</v>
      </c>
      <c r="Y1026" s="10">
        <f t="shared" si="98"/>
        <v>-1.89555542879755E-9</v>
      </c>
    </row>
    <row r="1027" spans="1:25" s="5" customFormat="1" x14ac:dyDescent="0.2">
      <c r="A1027" s="2"/>
      <c r="B1027" s="29">
        <f>'3) Input geactiveerde inflatie'!B1014</f>
        <v>1002</v>
      </c>
      <c r="C1027" s="29">
        <f>'3) Input geactiveerde inflatie'!D1014</f>
        <v>8.6817285045981398E-10</v>
      </c>
      <c r="D1027" s="10">
        <f t="shared" si="95"/>
        <v>4.3408642522990699E-10</v>
      </c>
      <c r="E1027" s="39">
        <f>'3) Input geactiveerde inflatie'!E1014</f>
        <v>0</v>
      </c>
      <c r="F1027" s="51">
        <f>'3) Input geactiveerde inflatie'!F1014</f>
        <v>2019</v>
      </c>
      <c r="G1027" s="2"/>
      <c r="H1027" s="53"/>
      <c r="I1027" s="10">
        <f>IF(AND($F1027&gt;I$10,$E1027&gt;0),$D1027/$E1027,IF(I$10=$F1027,$D1027-SUM($G1027:G1027),0))</f>
        <v>0</v>
      </c>
      <c r="J1027" s="10">
        <f>IF(AND($F1027&gt;J$10,$E1027&gt;0),$D1027/$E1027,IF(J$10=$F1027,$D1027-SUM($G1027:I1027),0))</f>
        <v>0</v>
      </c>
      <c r="K1027" s="10">
        <f>IF(AND($F1027&gt;K$10,$E1027&gt;0),$D1027/$E1027,IF(K$10=$F1027,$D1027-SUM($G1027:J1027),0))</f>
        <v>0</v>
      </c>
      <c r="L1027" s="10">
        <f>IF(AND($F1027&gt;L$10,$E1027&gt;0),$D1027/$E1027,IF(L$10=$F1027,$D1027-SUM($G1027:K1027),0))</f>
        <v>0</v>
      </c>
      <c r="M1027" s="10">
        <f>IF(AND($F1027&gt;M$10,$E1027&gt;0),$D1027/$E1027,IF(M$10=$F1027,$D1027-SUM($G1027:L1027),0))</f>
        <v>0</v>
      </c>
      <c r="N1027" s="2"/>
      <c r="O1027" s="10">
        <f>I1027*PRODUCT($O$17:O$17)</f>
        <v>0</v>
      </c>
      <c r="P1027" s="10">
        <f>J1027*PRODUCT($O$17:P$17)</f>
        <v>0</v>
      </c>
      <c r="Q1027" s="10">
        <f>K1027*PRODUCT($O$17:Q$17)</f>
        <v>0</v>
      </c>
      <c r="R1027" s="10">
        <f>L1027*PRODUCT($O$17:R$17)</f>
        <v>0</v>
      </c>
      <c r="S1027" s="10">
        <f>M1027*PRODUCT($O$17:S$17)</f>
        <v>0</v>
      </c>
      <c r="T1027" s="2"/>
      <c r="U1027" s="10">
        <f t="shared" si="94"/>
        <v>4.3799320305697612E-10</v>
      </c>
      <c r="V1027" s="10">
        <f t="shared" si="98"/>
        <v>4.4193514188448886E-10</v>
      </c>
      <c r="W1027" s="10">
        <f t="shared" si="98"/>
        <v>4.4591255816144922E-10</v>
      </c>
      <c r="X1027" s="10">
        <f t="shared" si="98"/>
        <v>4.499257711849022E-10</v>
      </c>
      <c r="Y1027" s="10">
        <f t="shared" si="98"/>
        <v>4.5397510312556627E-10</v>
      </c>
    </row>
    <row r="1028" spans="1:25" s="5" customFormat="1" x14ac:dyDescent="0.2">
      <c r="A1028" s="2"/>
      <c r="B1028" s="29">
        <f>'3) Input geactiveerde inflatie'!B1015</f>
        <v>1003</v>
      </c>
      <c r="C1028" s="29">
        <f>'3) Input geactiveerde inflatie'!D1015</f>
        <v>-2.798857167363167E-9</v>
      </c>
      <c r="D1028" s="10">
        <f t="shared" si="95"/>
        <v>-1.3994285836815835E-9</v>
      </c>
      <c r="E1028" s="39">
        <f>'3) Input geactiveerde inflatie'!E1015</f>
        <v>0</v>
      </c>
      <c r="F1028" s="51">
        <f>'3) Input geactiveerde inflatie'!F1015</f>
        <v>2020</v>
      </c>
      <c r="G1028" s="2"/>
      <c r="H1028" s="53"/>
      <c r="I1028" s="10">
        <f>IF(AND($F1028&gt;I$10,$E1028&gt;0),$D1028/$E1028,IF(I$10=$F1028,$D1028-SUM($G1028:G1028),0))</f>
        <v>0</v>
      </c>
      <c r="J1028" s="10">
        <f>IF(AND($F1028&gt;J$10,$E1028&gt;0),$D1028/$E1028,IF(J$10=$F1028,$D1028-SUM($G1028:I1028),0))</f>
        <v>0</v>
      </c>
      <c r="K1028" s="10">
        <f>IF(AND($F1028&gt;K$10,$E1028&gt;0),$D1028/$E1028,IF(K$10=$F1028,$D1028-SUM($G1028:J1028),0))</f>
        <v>0</v>
      </c>
      <c r="L1028" s="10">
        <f>IF(AND($F1028&gt;L$10,$E1028&gt;0),$D1028/$E1028,IF(L$10=$F1028,$D1028-SUM($G1028:K1028),0))</f>
        <v>0</v>
      </c>
      <c r="M1028" s="10">
        <f>IF(AND($F1028&gt;M$10,$E1028&gt;0),$D1028/$E1028,IF(M$10=$F1028,$D1028-SUM($G1028:L1028),0))</f>
        <v>0</v>
      </c>
      <c r="N1028" s="2"/>
      <c r="O1028" s="10">
        <f>I1028*PRODUCT($O$17:O$17)</f>
        <v>0</v>
      </c>
      <c r="P1028" s="10">
        <f>J1028*PRODUCT($O$17:P$17)</f>
        <v>0</v>
      </c>
      <c r="Q1028" s="10">
        <f>K1028*PRODUCT($O$17:Q$17)</f>
        <v>0</v>
      </c>
      <c r="R1028" s="10">
        <f>L1028*PRODUCT($O$17:R$17)</f>
        <v>0</v>
      </c>
      <c r="S1028" s="10">
        <f>M1028*PRODUCT($O$17:S$17)</f>
        <v>0</v>
      </c>
      <c r="T1028" s="2"/>
      <c r="U1028" s="10">
        <f t="shared" si="94"/>
        <v>-1.4120234409347177E-9</v>
      </c>
      <c r="V1028" s="10">
        <f t="shared" si="98"/>
        <v>-1.42473165190313E-9</v>
      </c>
      <c r="W1028" s="10">
        <f t="shared" si="98"/>
        <v>-1.4375542367702581E-9</v>
      </c>
      <c r="X1028" s="10">
        <f t="shared" si="98"/>
        <v>-1.4504922249011903E-9</v>
      </c>
      <c r="Y1028" s="10">
        <f t="shared" si="98"/>
        <v>-1.4635466549253009E-9</v>
      </c>
    </row>
    <row r="1029" spans="1:25" s="5" customFormat="1" x14ac:dyDescent="0.2">
      <c r="A1029" s="2"/>
      <c r="B1029" s="29">
        <f>'3) Input geactiveerde inflatie'!B1016</f>
        <v>1004</v>
      </c>
      <c r="C1029" s="29">
        <f>'3) Input geactiveerde inflatie'!D1016</f>
        <v>-1.0477378964424133E-9</v>
      </c>
      <c r="D1029" s="10">
        <f t="shared" si="95"/>
        <v>-5.2386894822120667E-10</v>
      </c>
      <c r="E1029" s="39">
        <f>'3) Input geactiveerde inflatie'!E1016</f>
        <v>0</v>
      </c>
      <c r="F1029" s="51">
        <f>'3) Input geactiveerde inflatie'!F1016</f>
        <v>2021</v>
      </c>
      <c r="G1029" s="2"/>
      <c r="H1029" s="53"/>
      <c r="I1029" s="10">
        <f>IF(AND($F1029&gt;I$10,$E1029&gt;0),$D1029/$E1029,IF(I$10=$F1029,$D1029-SUM($G1029:G1029),0))</f>
        <v>0</v>
      </c>
      <c r="J1029" s="10">
        <f>IF(AND($F1029&gt;J$10,$E1029&gt;0),$D1029/$E1029,IF(J$10=$F1029,$D1029-SUM($G1029:I1029),0))</f>
        <v>0</v>
      </c>
      <c r="K1029" s="10">
        <f>IF(AND($F1029&gt;K$10,$E1029&gt;0),$D1029/$E1029,IF(K$10=$F1029,$D1029-SUM($G1029:J1029),0))</f>
        <v>0</v>
      </c>
      <c r="L1029" s="10">
        <f>IF(AND($F1029&gt;L$10,$E1029&gt;0),$D1029/$E1029,IF(L$10=$F1029,$D1029-SUM($G1029:K1029),0))</f>
        <v>0</v>
      </c>
      <c r="M1029" s="10">
        <f>IF(AND($F1029&gt;M$10,$E1029&gt;0),$D1029/$E1029,IF(M$10=$F1029,$D1029-SUM($G1029:L1029),0))</f>
        <v>0</v>
      </c>
      <c r="N1029" s="2"/>
      <c r="O1029" s="10">
        <f>I1029*PRODUCT($O$17:O$17)</f>
        <v>0</v>
      </c>
      <c r="P1029" s="10">
        <f>J1029*PRODUCT($O$17:P$17)</f>
        <v>0</v>
      </c>
      <c r="Q1029" s="10">
        <f>K1029*PRODUCT($O$17:Q$17)</f>
        <v>0</v>
      </c>
      <c r="R1029" s="10">
        <f>L1029*PRODUCT($O$17:R$17)</f>
        <v>0</v>
      </c>
      <c r="S1029" s="10">
        <f>M1029*PRODUCT($O$17:S$17)</f>
        <v>0</v>
      </c>
      <c r="T1029" s="2"/>
      <c r="U1029" s="10">
        <f t="shared" si="94"/>
        <v>-5.285837687551975E-10</v>
      </c>
      <c r="V1029" s="10">
        <f t="shared" si="98"/>
        <v>-5.3334102267399423E-10</v>
      </c>
      <c r="W1029" s="10">
        <f t="shared" si="98"/>
        <v>-5.3814109187806008E-10</v>
      </c>
      <c r="X1029" s="10">
        <f t="shared" si="98"/>
        <v>-5.4298436170496256E-10</v>
      </c>
      <c r="Y1029" s="10">
        <f t="shared" si="98"/>
        <v>-5.4787122096030721E-10</v>
      </c>
    </row>
    <row r="1030" spans="1:25" s="5" customFormat="1" x14ac:dyDescent="0.2">
      <c r="A1030" s="2"/>
      <c r="B1030" s="29">
        <f>'3) Input geactiveerde inflatie'!B1017</f>
        <v>1005</v>
      </c>
      <c r="C1030" s="29">
        <f>'3) Input geactiveerde inflatie'!D1017</f>
        <v>-156017.98820214416</v>
      </c>
      <c r="D1030" s="10">
        <f t="shared" si="95"/>
        <v>-78008.99410107208</v>
      </c>
      <c r="E1030" s="39">
        <f>'3) Input geactiveerde inflatie'!E1017</f>
        <v>21.5</v>
      </c>
      <c r="F1030" s="51">
        <f>'3) Input geactiveerde inflatie'!F1017</f>
        <v>2043</v>
      </c>
      <c r="G1030" s="2"/>
      <c r="H1030" s="53"/>
      <c r="I1030" s="10">
        <f>IF(AND($F1030&gt;I$10,$E1030&gt;0),$D1030/$E1030,IF(I$10=$F1030,$D1030-SUM($G1030:G1030),0))</f>
        <v>-3628.3253070266082</v>
      </c>
      <c r="J1030" s="10">
        <f>IF(AND($F1030&gt;J$10,$E1030&gt;0),$D1030/$E1030,IF(J$10=$F1030,$D1030-SUM($G1030:I1030),0))</f>
        <v>-3628.3253070266082</v>
      </c>
      <c r="K1030" s="10">
        <f>IF(AND($F1030&gt;K$10,$E1030&gt;0),$D1030/$E1030,IF(K$10=$F1030,$D1030-SUM($G1030:J1030),0))</f>
        <v>-3628.3253070266082</v>
      </c>
      <c r="L1030" s="10">
        <f>IF(AND($F1030&gt;L$10,$E1030&gt;0),$D1030/$E1030,IF(L$10=$F1030,$D1030-SUM($G1030:K1030),0))</f>
        <v>-3628.3253070266082</v>
      </c>
      <c r="M1030" s="10">
        <f>IF(AND($F1030&gt;M$10,$E1030&gt;0),$D1030/$E1030,IF(M$10=$F1030,$D1030-SUM($G1030:L1030),0))</f>
        <v>-3628.3253070266082</v>
      </c>
      <c r="N1030" s="2"/>
      <c r="O1030" s="10">
        <f>I1030*PRODUCT($O$17:O$17)</f>
        <v>-3660.9802347898471</v>
      </c>
      <c r="P1030" s="10">
        <f>J1030*PRODUCT($O$17:P$17)</f>
        <v>-3693.9290569029554</v>
      </c>
      <c r="Q1030" s="10">
        <f>K1030*PRODUCT($O$17:Q$17)</f>
        <v>-3727.1744184150816</v>
      </c>
      <c r="R1030" s="10">
        <f>L1030*PRODUCT($O$17:R$17)</f>
        <v>-3760.7189881808167</v>
      </c>
      <c r="S1030" s="10">
        <f>M1030*PRODUCT($O$17:S$17)</f>
        <v>-3794.5654590744439</v>
      </c>
      <c r="T1030" s="2"/>
      <c r="U1030" s="10">
        <f t="shared" si="94"/>
        <v>-75050.09481319187</v>
      </c>
      <c r="V1030" s="10">
        <f t="shared" si="98"/>
        <v>-72031.616609607634</v>
      </c>
      <c r="W1030" s="10">
        <f t="shared" si="98"/>
        <v>-68952.726740679005</v>
      </c>
      <c r="X1030" s="10">
        <f t="shared" si="98"/>
        <v>-65812.582293164291</v>
      </c>
      <c r="Y1030" s="10">
        <f t="shared" si="98"/>
        <v>-62610.330074728314</v>
      </c>
    </row>
    <row r="1031" spans="1:25" s="5" customFormat="1" x14ac:dyDescent="0.2">
      <c r="A1031" s="2"/>
      <c r="B1031" s="29">
        <f>'3) Input geactiveerde inflatie'!B1018</f>
        <v>1006</v>
      </c>
      <c r="C1031" s="29">
        <f>'3) Input geactiveerde inflatie'!D1018</f>
        <v>2.4855980882421167E-12</v>
      </c>
      <c r="D1031" s="10">
        <f t="shared" si="95"/>
        <v>1.2427990441210583E-12</v>
      </c>
      <c r="E1031" s="39">
        <f>'3) Input geactiveerde inflatie'!E1018</f>
        <v>0</v>
      </c>
      <c r="F1031" s="51">
        <f>'3) Input geactiveerde inflatie'!F1018</f>
        <v>2019</v>
      </c>
      <c r="G1031" s="2"/>
      <c r="H1031" s="53"/>
      <c r="I1031" s="10">
        <f>IF(AND($F1031&gt;I$10,$E1031&gt;0),$D1031/$E1031,IF(I$10=$F1031,$D1031-SUM($G1031:G1031),0))</f>
        <v>0</v>
      </c>
      <c r="J1031" s="10">
        <f>IF(AND($F1031&gt;J$10,$E1031&gt;0),$D1031/$E1031,IF(J$10=$F1031,$D1031-SUM($G1031:I1031),0))</f>
        <v>0</v>
      </c>
      <c r="K1031" s="10">
        <f>IF(AND($F1031&gt;K$10,$E1031&gt;0),$D1031/$E1031,IF(K$10=$F1031,$D1031-SUM($G1031:J1031),0))</f>
        <v>0</v>
      </c>
      <c r="L1031" s="10">
        <f>IF(AND($F1031&gt;L$10,$E1031&gt;0),$D1031/$E1031,IF(L$10=$F1031,$D1031-SUM($G1031:K1031),0))</f>
        <v>0</v>
      </c>
      <c r="M1031" s="10">
        <f>IF(AND($F1031&gt;M$10,$E1031&gt;0),$D1031/$E1031,IF(M$10=$F1031,$D1031-SUM($G1031:L1031),0))</f>
        <v>0</v>
      </c>
      <c r="N1031" s="2"/>
      <c r="O1031" s="10">
        <f>I1031*PRODUCT($O$17:O$17)</f>
        <v>0</v>
      </c>
      <c r="P1031" s="10">
        <f>J1031*PRODUCT($O$17:P$17)</f>
        <v>0</v>
      </c>
      <c r="Q1031" s="10">
        <f>K1031*PRODUCT($O$17:Q$17)</f>
        <v>0</v>
      </c>
      <c r="R1031" s="10">
        <f>L1031*PRODUCT($O$17:R$17)</f>
        <v>0</v>
      </c>
      <c r="S1031" s="10">
        <f>M1031*PRODUCT($O$17:S$17)</f>
        <v>0</v>
      </c>
      <c r="T1031" s="2"/>
      <c r="U1031" s="10">
        <f t="shared" si="94"/>
        <v>1.2539842355181476E-12</v>
      </c>
      <c r="V1031" s="10">
        <f t="shared" si="98"/>
        <v>1.2652700936378108E-12</v>
      </c>
      <c r="W1031" s="10">
        <f t="shared" si="98"/>
        <v>1.2766575244805509E-12</v>
      </c>
      <c r="X1031" s="10">
        <f t="shared" si="98"/>
        <v>1.2881474422008758E-12</v>
      </c>
      <c r="Y1031" s="10">
        <f t="shared" si="98"/>
        <v>1.2997407691806835E-12</v>
      </c>
    </row>
    <row r="1032" spans="1:25" s="5" customFormat="1" x14ac:dyDescent="0.2">
      <c r="A1032" s="2"/>
      <c r="B1032" s="29">
        <f>'3) Input geactiveerde inflatie'!B1019</f>
        <v>1007</v>
      </c>
      <c r="C1032" s="29">
        <f>'3) Input geactiveerde inflatie'!D1019</f>
        <v>-4.015782906208187E-11</v>
      </c>
      <c r="D1032" s="10">
        <f t="shared" si="95"/>
        <v>-2.0078914531040935E-11</v>
      </c>
      <c r="E1032" s="39">
        <f>'3) Input geactiveerde inflatie'!E1019</f>
        <v>0</v>
      </c>
      <c r="F1032" s="51">
        <f>'3) Input geactiveerde inflatie'!F1019</f>
        <v>2020</v>
      </c>
      <c r="G1032" s="2"/>
      <c r="H1032" s="53"/>
      <c r="I1032" s="10">
        <f>IF(AND($F1032&gt;I$10,$E1032&gt;0),$D1032/$E1032,IF(I$10=$F1032,$D1032-SUM($G1032:G1032),0))</f>
        <v>0</v>
      </c>
      <c r="J1032" s="10">
        <f>IF(AND($F1032&gt;J$10,$E1032&gt;0),$D1032/$E1032,IF(J$10=$F1032,$D1032-SUM($G1032:I1032),0))</f>
        <v>0</v>
      </c>
      <c r="K1032" s="10">
        <f>IF(AND($F1032&gt;K$10,$E1032&gt;0),$D1032/$E1032,IF(K$10=$F1032,$D1032-SUM($G1032:J1032),0))</f>
        <v>0</v>
      </c>
      <c r="L1032" s="10">
        <f>IF(AND($F1032&gt;L$10,$E1032&gt;0),$D1032/$E1032,IF(L$10=$F1032,$D1032-SUM($G1032:K1032),0))</f>
        <v>0</v>
      </c>
      <c r="M1032" s="10">
        <f>IF(AND($F1032&gt;M$10,$E1032&gt;0),$D1032/$E1032,IF(M$10=$F1032,$D1032-SUM($G1032:L1032),0))</f>
        <v>0</v>
      </c>
      <c r="N1032" s="2"/>
      <c r="O1032" s="10">
        <f>I1032*PRODUCT($O$17:O$17)</f>
        <v>0</v>
      </c>
      <c r="P1032" s="10">
        <f>J1032*PRODUCT($O$17:P$17)</f>
        <v>0</v>
      </c>
      <c r="Q1032" s="10">
        <f>K1032*PRODUCT($O$17:Q$17)</f>
        <v>0</v>
      </c>
      <c r="R1032" s="10">
        <f>L1032*PRODUCT($O$17:R$17)</f>
        <v>0</v>
      </c>
      <c r="S1032" s="10">
        <f>M1032*PRODUCT($O$17:S$17)</f>
        <v>0</v>
      </c>
      <c r="T1032" s="2"/>
      <c r="U1032" s="10">
        <f t="shared" si="94"/>
        <v>-2.0259624761820302E-11</v>
      </c>
      <c r="V1032" s="10">
        <f t="shared" si="98"/>
        <v>-2.0441961384676683E-11</v>
      </c>
      <c r="W1032" s="10">
        <f t="shared" si="98"/>
        <v>-2.062593903713877E-11</v>
      </c>
      <c r="X1032" s="10">
        <f t="shared" si="98"/>
        <v>-2.0811572488473019E-11</v>
      </c>
      <c r="Y1032" s="10">
        <f t="shared" si="98"/>
        <v>-2.0998876640869275E-11</v>
      </c>
    </row>
    <row r="1033" spans="1:25" s="5" customFormat="1" x14ac:dyDescent="0.2">
      <c r="A1033" s="2"/>
      <c r="B1033" s="29">
        <f>'3) Input geactiveerde inflatie'!B1020</f>
        <v>1008</v>
      </c>
      <c r="C1033" s="29">
        <f>'3) Input geactiveerde inflatie'!D1020</f>
        <v>1.5916157281026244E-11</v>
      </c>
      <c r="D1033" s="10">
        <f t="shared" si="95"/>
        <v>7.9580786405131221E-12</v>
      </c>
      <c r="E1033" s="39">
        <f>'3) Input geactiveerde inflatie'!E1020</f>
        <v>0</v>
      </c>
      <c r="F1033" s="51">
        <f>'3) Input geactiveerde inflatie'!F1020</f>
        <v>2021</v>
      </c>
      <c r="G1033" s="2"/>
      <c r="H1033" s="53"/>
      <c r="I1033" s="10">
        <f>IF(AND($F1033&gt;I$10,$E1033&gt;0),$D1033/$E1033,IF(I$10=$F1033,$D1033-SUM($G1033:G1033),0))</f>
        <v>0</v>
      </c>
      <c r="J1033" s="10">
        <f>IF(AND($F1033&gt;J$10,$E1033&gt;0),$D1033/$E1033,IF(J$10=$F1033,$D1033-SUM($G1033:I1033),0))</f>
        <v>0</v>
      </c>
      <c r="K1033" s="10">
        <f>IF(AND($F1033&gt;K$10,$E1033&gt;0),$D1033/$E1033,IF(K$10=$F1033,$D1033-SUM($G1033:J1033),0))</f>
        <v>0</v>
      </c>
      <c r="L1033" s="10">
        <f>IF(AND($F1033&gt;L$10,$E1033&gt;0),$D1033/$E1033,IF(L$10=$F1033,$D1033-SUM($G1033:K1033),0))</f>
        <v>0</v>
      </c>
      <c r="M1033" s="10">
        <f>IF(AND($F1033&gt;M$10,$E1033&gt;0),$D1033/$E1033,IF(M$10=$F1033,$D1033-SUM($G1033:L1033),0))</f>
        <v>0</v>
      </c>
      <c r="N1033" s="2"/>
      <c r="O1033" s="10">
        <f>I1033*PRODUCT($O$17:O$17)</f>
        <v>0</v>
      </c>
      <c r="P1033" s="10">
        <f>J1033*PRODUCT($O$17:P$17)</f>
        <v>0</v>
      </c>
      <c r="Q1033" s="10">
        <f>K1033*PRODUCT($O$17:Q$17)</f>
        <v>0</v>
      </c>
      <c r="R1033" s="10">
        <f>L1033*PRODUCT($O$17:R$17)</f>
        <v>0</v>
      </c>
      <c r="S1033" s="10">
        <f>M1033*PRODUCT($O$17:S$17)</f>
        <v>0</v>
      </c>
      <c r="T1033" s="2"/>
      <c r="U1033" s="10">
        <f t="shared" si="94"/>
        <v>8.0297013482777397E-12</v>
      </c>
      <c r="V1033" s="10">
        <f t="shared" si="98"/>
        <v>8.1019686604122382E-12</v>
      </c>
      <c r="W1033" s="10">
        <f t="shared" si="98"/>
        <v>8.1748863783559477E-12</v>
      </c>
      <c r="X1033" s="10">
        <f t="shared" si="98"/>
        <v>8.2484603557611502E-12</v>
      </c>
      <c r="Y1033" s="10">
        <f t="shared" si="98"/>
        <v>8.3226964989629991E-12</v>
      </c>
    </row>
    <row r="1034" spans="1:25" s="5" customFormat="1" x14ac:dyDescent="0.2">
      <c r="A1034" s="2"/>
      <c r="B1034" s="29">
        <f>'3) Input geactiveerde inflatie'!B1021</f>
        <v>1009</v>
      </c>
      <c r="C1034" s="29">
        <f>'3) Input geactiveerde inflatie'!D1021</f>
        <v>-604.59698011592809</v>
      </c>
      <c r="D1034" s="10">
        <f t="shared" si="95"/>
        <v>-302.29849005796405</v>
      </c>
      <c r="E1034" s="39">
        <f>'3) Input geactiveerde inflatie'!E1021</f>
        <v>0.5</v>
      </c>
      <c r="F1034" s="51">
        <f>'3) Input geactiveerde inflatie'!F1021</f>
        <v>2022</v>
      </c>
      <c r="G1034" s="2"/>
      <c r="H1034" s="53"/>
      <c r="I1034" s="10">
        <f>IF(AND($F1034&gt;I$10,$E1034&gt;0),$D1034/$E1034,IF(I$10=$F1034,$D1034-SUM($G1034:G1034),0))</f>
        <v>-302.29849005796405</v>
      </c>
      <c r="J1034" s="10">
        <f>IF(AND($F1034&gt;J$10,$E1034&gt;0),$D1034/$E1034,IF(J$10=$F1034,$D1034-SUM($G1034:I1034),0))</f>
        <v>0</v>
      </c>
      <c r="K1034" s="10">
        <f>IF(AND($F1034&gt;K$10,$E1034&gt;0),$D1034/$E1034,IF(K$10=$F1034,$D1034-SUM($G1034:J1034),0))</f>
        <v>0</v>
      </c>
      <c r="L1034" s="10">
        <f>IF(AND($F1034&gt;L$10,$E1034&gt;0),$D1034/$E1034,IF(L$10=$F1034,$D1034-SUM($G1034:K1034),0))</f>
        <v>0</v>
      </c>
      <c r="M1034" s="10">
        <f>IF(AND($F1034&gt;M$10,$E1034&gt;0),$D1034/$E1034,IF(M$10=$F1034,$D1034-SUM($G1034:L1034),0))</f>
        <v>0</v>
      </c>
      <c r="N1034" s="2"/>
      <c r="O1034" s="10">
        <f>I1034*PRODUCT($O$17:O$17)</f>
        <v>-305.01917646848568</v>
      </c>
      <c r="P1034" s="10">
        <f>J1034*PRODUCT($O$17:P$17)</f>
        <v>0</v>
      </c>
      <c r="Q1034" s="10">
        <f>K1034*PRODUCT($O$17:Q$17)</f>
        <v>0</v>
      </c>
      <c r="R1034" s="10">
        <f>L1034*PRODUCT($O$17:R$17)</f>
        <v>0</v>
      </c>
      <c r="S1034" s="10">
        <f>M1034*PRODUCT($O$17:S$17)</f>
        <v>0</v>
      </c>
      <c r="T1034" s="2"/>
      <c r="U1034" s="10">
        <f t="shared" si="94"/>
        <v>0</v>
      </c>
      <c r="V1034" s="10">
        <f t="shared" si="98"/>
        <v>0</v>
      </c>
      <c r="W1034" s="10">
        <f t="shared" si="98"/>
        <v>0</v>
      </c>
      <c r="X1034" s="10">
        <f t="shared" si="98"/>
        <v>0</v>
      </c>
      <c r="Y1034" s="10">
        <f t="shared" si="98"/>
        <v>0</v>
      </c>
    </row>
    <row r="1035" spans="1:25" s="5" customFormat="1" x14ac:dyDescent="0.2">
      <c r="A1035" s="2"/>
      <c r="B1035" s="29">
        <f>'3) Input geactiveerde inflatie'!B1022</f>
        <v>1010</v>
      </c>
      <c r="C1035" s="29">
        <f>'3) Input geactiveerde inflatie'!D1022</f>
        <v>-836.19140378864267</v>
      </c>
      <c r="D1035" s="10">
        <f t="shared" si="95"/>
        <v>-418.09570189432134</v>
      </c>
      <c r="E1035" s="39">
        <f>'3) Input geactiveerde inflatie'!E1022</f>
        <v>1.5</v>
      </c>
      <c r="F1035" s="51">
        <f>'3) Input geactiveerde inflatie'!F1022</f>
        <v>2023</v>
      </c>
      <c r="G1035" s="2"/>
      <c r="H1035" s="53"/>
      <c r="I1035" s="10">
        <f>IF(AND($F1035&gt;I$10,$E1035&gt;0),$D1035/$E1035,IF(I$10=$F1035,$D1035-SUM($G1035:G1035),0))</f>
        <v>-278.73046792954756</v>
      </c>
      <c r="J1035" s="10">
        <f>IF(AND($F1035&gt;J$10,$E1035&gt;0),$D1035/$E1035,IF(J$10=$F1035,$D1035-SUM($G1035:I1035),0))</f>
        <v>-139.36523396477378</v>
      </c>
      <c r="K1035" s="10">
        <f>IF(AND($F1035&gt;K$10,$E1035&gt;0),$D1035/$E1035,IF(K$10=$F1035,$D1035-SUM($G1035:J1035),0))</f>
        <v>0</v>
      </c>
      <c r="L1035" s="10">
        <f>IF(AND($F1035&gt;L$10,$E1035&gt;0),$D1035/$E1035,IF(L$10=$F1035,$D1035-SUM($G1035:K1035),0))</f>
        <v>0</v>
      </c>
      <c r="M1035" s="10">
        <f>IF(AND($F1035&gt;M$10,$E1035&gt;0),$D1035/$E1035,IF(M$10=$F1035,$D1035-SUM($G1035:L1035),0))</f>
        <v>0</v>
      </c>
      <c r="N1035" s="2"/>
      <c r="O1035" s="10">
        <f>I1035*PRODUCT($O$17:O$17)</f>
        <v>-281.23904214091345</v>
      </c>
      <c r="P1035" s="10">
        <f>J1035*PRODUCT($O$17:P$17)</f>
        <v>-141.88509676009082</v>
      </c>
      <c r="Q1035" s="10">
        <f>K1035*PRODUCT($O$17:Q$17)</f>
        <v>0</v>
      </c>
      <c r="R1035" s="10">
        <f>L1035*PRODUCT($O$17:R$17)</f>
        <v>0</v>
      </c>
      <c r="S1035" s="10">
        <f>M1035*PRODUCT($O$17:S$17)</f>
        <v>0</v>
      </c>
      <c r="T1035" s="2"/>
      <c r="U1035" s="10">
        <f t="shared" si="94"/>
        <v>-140.61952107045676</v>
      </c>
      <c r="V1035" s="10">
        <f t="shared" ref="V1035:Y1046" si="99">U1035*P$17-P1035</f>
        <v>0</v>
      </c>
      <c r="W1035" s="10">
        <f t="shared" si="99"/>
        <v>0</v>
      </c>
      <c r="X1035" s="10">
        <f t="shared" si="99"/>
        <v>0</v>
      </c>
      <c r="Y1035" s="10">
        <f t="shared" si="99"/>
        <v>0</v>
      </c>
    </row>
    <row r="1036" spans="1:25" s="5" customFormat="1" x14ac:dyDescent="0.2">
      <c r="A1036" s="2"/>
      <c r="B1036" s="29">
        <f>'3) Input geactiveerde inflatie'!B1023</f>
        <v>1011</v>
      </c>
      <c r="C1036" s="29">
        <f>'3) Input geactiveerde inflatie'!D1023</f>
        <v>-1361.2223992931504</v>
      </c>
      <c r="D1036" s="10">
        <f t="shared" si="95"/>
        <v>-680.61119964657519</v>
      </c>
      <c r="E1036" s="39">
        <f>'3) Input geactiveerde inflatie'!E1023</f>
        <v>2.5</v>
      </c>
      <c r="F1036" s="51">
        <f>'3) Input geactiveerde inflatie'!F1023</f>
        <v>2024</v>
      </c>
      <c r="G1036" s="2"/>
      <c r="H1036" s="53"/>
      <c r="I1036" s="10">
        <f>IF(AND($F1036&gt;I$10,$E1036&gt;0),$D1036/$E1036,IF(I$10=$F1036,$D1036-SUM($G1036:G1036),0))</f>
        <v>-272.24447985863009</v>
      </c>
      <c r="J1036" s="10">
        <f>IF(AND($F1036&gt;J$10,$E1036&gt;0),$D1036/$E1036,IF(J$10=$F1036,$D1036-SUM($G1036:I1036),0))</f>
        <v>-272.24447985863009</v>
      </c>
      <c r="K1036" s="10">
        <f>IF(AND($F1036&gt;K$10,$E1036&gt;0),$D1036/$E1036,IF(K$10=$F1036,$D1036-SUM($G1036:J1036),0))</f>
        <v>-136.12223992931501</v>
      </c>
      <c r="L1036" s="10">
        <f>IF(AND($F1036&gt;L$10,$E1036&gt;0),$D1036/$E1036,IF(L$10=$F1036,$D1036-SUM($G1036:K1036),0))</f>
        <v>0</v>
      </c>
      <c r="M1036" s="10">
        <f>IF(AND($F1036&gt;M$10,$E1036&gt;0),$D1036/$E1036,IF(M$10=$F1036,$D1036-SUM($G1036:L1036),0))</f>
        <v>0</v>
      </c>
      <c r="N1036" s="2"/>
      <c r="O1036" s="10">
        <f>I1036*PRODUCT($O$17:O$17)</f>
        <v>-274.69468017735772</v>
      </c>
      <c r="P1036" s="10">
        <f>J1036*PRODUCT($O$17:P$17)</f>
        <v>-277.1669322989539</v>
      </c>
      <c r="Q1036" s="10">
        <f>K1036*PRODUCT($O$17:Q$17)</f>
        <v>-139.8307173448222</v>
      </c>
      <c r="R1036" s="10">
        <f>L1036*PRODUCT($O$17:R$17)</f>
        <v>0</v>
      </c>
      <c r="S1036" s="10">
        <f>M1036*PRODUCT($O$17:S$17)</f>
        <v>0</v>
      </c>
      <c r="T1036" s="2"/>
      <c r="U1036" s="10">
        <f t="shared" si="94"/>
        <v>-412.04202026603656</v>
      </c>
      <c r="V1036" s="10">
        <f t="shared" si="99"/>
        <v>-138.58346614947698</v>
      </c>
      <c r="W1036" s="10">
        <f t="shared" si="99"/>
        <v>0</v>
      </c>
      <c r="X1036" s="10">
        <f t="shared" si="99"/>
        <v>0</v>
      </c>
      <c r="Y1036" s="10">
        <f t="shared" si="99"/>
        <v>0</v>
      </c>
    </row>
    <row r="1037" spans="1:25" s="5" customFormat="1" x14ac:dyDescent="0.2">
      <c r="A1037" s="2"/>
      <c r="B1037" s="29">
        <f>'3) Input geactiveerde inflatie'!B1024</f>
        <v>1012</v>
      </c>
      <c r="C1037" s="29">
        <f>'3) Input geactiveerde inflatie'!D1024</f>
        <v>4.6435052354354403E-12</v>
      </c>
      <c r="D1037" s="10">
        <f t="shared" si="95"/>
        <v>2.3217526177177202E-12</v>
      </c>
      <c r="E1037" s="39">
        <f>'3) Input geactiveerde inflatie'!E1024</f>
        <v>0</v>
      </c>
      <c r="F1037" s="51">
        <f>'3) Input geactiveerde inflatie'!F1024</f>
        <v>2019</v>
      </c>
      <c r="G1037" s="2"/>
      <c r="H1037" s="53"/>
      <c r="I1037" s="10">
        <f>IF(AND($F1037&gt;I$10,$E1037&gt;0),$D1037/$E1037,IF(I$10=$F1037,$D1037-SUM($G1037:G1037),0))</f>
        <v>0</v>
      </c>
      <c r="J1037" s="10">
        <f>IF(AND($F1037&gt;J$10,$E1037&gt;0),$D1037/$E1037,IF(J$10=$F1037,$D1037-SUM($G1037:I1037),0))</f>
        <v>0</v>
      </c>
      <c r="K1037" s="10">
        <f>IF(AND($F1037&gt;K$10,$E1037&gt;0),$D1037/$E1037,IF(K$10=$F1037,$D1037-SUM($G1037:J1037),0))</f>
        <v>0</v>
      </c>
      <c r="L1037" s="10">
        <f>IF(AND($F1037&gt;L$10,$E1037&gt;0),$D1037/$E1037,IF(L$10=$F1037,$D1037-SUM($G1037:K1037),0))</f>
        <v>0</v>
      </c>
      <c r="M1037" s="10">
        <f>IF(AND($F1037&gt;M$10,$E1037&gt;0),$D1037/$E1037,IF(M$10=$F1037,$D1037-SUM($G1037:L1037),0))</f>
        <v>0</v>
      </c>
      <c r="N1037" s="2"/>
      <c r="O1037" s="10">
        <f>I1037*PRODUCT($O$17:O$17)</f>
        <v>0</v>
      </c>
      <c r="P1037" s="10">
        <f>J1037*PRODUCT($O$17:P$17)</f>
        <v>0</v>
      </c>
      <c r="Q1037" s="10">
        <f>K1037*PRODUCT($O$17:Q$17)</f>
        <v>0</v>
      </c>
      <c r="R1037" s="10">
        <f>L1037*PRODUCT($O$17:R$17)</f>
        <v>0</v>
      </c>
      <c r="S1037" s="10">
        <f>M1037*PRODUCT($O$17:S$17)</f>
        <v>0</v>
      </c>
      <c r="T1037" s="2"/>
      <c r="U1037" s="10">
        <f t="shared" si="94"/>
        <v>2.3426483912771795E-12</v>
      </c>
      <c r="V1037" s="10">
        <f t="shared" si="99"/>
        <v>2.3637322267986737E-12</v>
      </c>
      <c r="W1037" s="10">
        <f t="shared" si="99"/>
        <v>2.3850058168398614E-12</v>
      </c>
      <c r="X1037" s="10">
        <f t="shared" si="99"/>
        <v>2.4064708691914198E-12</v>
      </c>
      <c r="Y1037" s="10">
        <f t="shared" si="99"/>
        <v>2.4281291070141422E-12</v>
      </c>
    </row>
    <row r="1038" spans="1:25" s="5" customFormat="1" x14ac:dyDescent="0.2">
      <c r="A1038" s="2"/>
      <c r="B1038" s="29">
        <f>'3) Input geactiveerde inflatie'!B1025</f>
        <v>1013</v>
      </c>
      <c r="C1038" s="29">
        <f>'3) Input geactiveerde inflatie'!D1025</f>
        <v>-1141.634169836545</v>
      </c>
      <c r="D1038" s="10">
        <f t="shared" si="95"/>
        <v>-570.81708491827249</v>
      </c>
      <c r="E1038" s="39">
        <f>'3) Input geactiveerde inflatie'!E1025</f>
        <v>3.5</v>
      </c>
      <c r="F1038" s="51">
        <f>'3) Input geactiveerde inflatie'!F1025</f>
        <v>2025</v>
      </c>
      <c r="G1038" s="2"/>
      <c r="H1038" s="53"/>
      <c r="I1038" s="10">
        <f>IF(AND($F1038&gt;I$10,$E1038&gt;0),$D1038/$E1038,IF(I$10=$F1038,$D1038-SUM($G1038:G1038),0))</f>
        <v>-163.090595690935</v>
      </c>
      <c r="J1038" s="10">
        <f>IF(AND($F1038&gt;J$10,$E1038&gt;0),$D1038/$E1038,IF(J$10=$F1038,$D1038-SUM($G1038:I1038),0))</f>
        <v>-163.090595690935</v>
      </c>
      <c r="K1038" s="10">
        <f>IF(AND($F1038&gt;K$10,$E1038&gt;0),$D1038/$E1038,IF(K$10=$F1038,$D1038-SUM($G1038:J1038),0))</f>
        <v>-163.090595690935</v>
      </c>
      <c r="L1038" s="10">
        <f>IF(AND($F1038&gt;L$10,$E1038&gt;0),$D1038/$E1038,IF(L$10=$F1038,$D1038-SUM($G1038:K1038),0))</f>
        <v>-81.545297845467474</v>
      </c>
      <c r="M1038" s="10">
        <f>IF(AND($F1038&gt;M$10,$E1038&gt;0),$D1038/$E1038,IF(M$10=$F1038,$D1038-SUM($G1038:L1038),0))</f>
        <v>0</v>
      </c>
      <c r="N1038" s="2"/>
      <c r="O1038" s="10">
        <f>I1038*PRODUCT($O$17:O$17)</f>
        <v>-164.55841105215339</v>
      </c>
      <c r="P1038" s="10">
        <f>J1038*PRODUCT($O$17:P$17)</f>
        <v>-166.03943675162276</v>
      </c>
      <c r="Q1038" s="10">
        <f>K1038*PRODUCT($O$17:Q$17)</f>
        <v>-167.53379168238735</v>
      </c>
      <c r="R1038" s="10">
        <f>L1038*PRODUCT($O$17:R$17)</f>
        <v>-84.520797903764375</v>
      </c>
      <c r="S1038" s="10">
        <f>M1038*PRODUCT($O$17:S$17)</f>
        <v>0</v>
      </c>
      <c r="T1038" s="2"/>
      <c r="U1038" s="10">
        <f t="shared" si="94"/>
        <v>-411.39602763038351</v>
      </c>
      <c r="V1038" s="10">
        <f t="shared" si="99"/>
        <v>-249.05915512743417</v>
      </c>
      <c r="W1038" s="10">
        <f t="shared" si="99"/>
        <v>-83.766895841193701</v>
      </c>
      <c r="X1038" s="10">
        <f t="shared" si="99"/>
        <v>0</v>
      </c>
      <c r="Y1038" s="10">
        <f t="shared" si="99"/>
        <v>0</v>
      </c>
    </row>
    <row r="1039" spans="1:25" s="5" customFormat="1" x14ac:dyDescent="0.2">
      <c r="A1039" s="2"/>
      <c r="B1039" s="29">
        <f>'3) Input geactiveerde inflatie'!B1026</f>
        <v>1014</v>
      </c>
      <c r="C1039" s="29">
        <f>'3) Input geactiveerde inflatie'!D1026</f>
        <v>-3.6347955756355079E-12</v>
      </c>
      <c r="D1039" s="10">
        <f t="shared" si="95"/>
        <v>-1.8173977878177539E-12</v>
      </c>
      <c r="E1039" s="39">
        <f>'3) Input geactiveerde inflatie'!E1026</f>
        <v>0</v>
      </c>
      <c r="F1039" s="51">
        <f>'3) Input geactiveerde inflatie'!F1026</f>
        <v>2020</v>
      </c>
      <c r="G1039" s="2"/>
      <c r="H1039" s="53"/>
      <c r="I1039" s="10">
        <f>IF(AND($F1039&gt;I$10,$E1039&gt;0),$D1039/$E1039,IF(I$10=$F1039,$D1039-SUM($G1039:G1039),0))</f>
        <v>0</v>
      </c>
      <c r="J1039" s="10">
        <f>IF(AND($F1039&gt;J$10,$E1039&gt;0),$D1039/$E1039,IF(J$10=$F1039,$D1039-SUM($G1039:I1039),0))</f>
        <v>0</v>
      </c>
      <c r="K1039" s="10">
        <f>IF(AND($F1039&gt;K$10,$E1039&gt;0),$D1039/$E1039,IF(K$10=$F1039,$D1039-SUM($G1039:J1039),0))</f>
        <v>0</v>
      </c>
      <c r="L1039" s="10">
        <f>IF(AND($F1039&gt;L$10,$E1039&gt;0),$D1039/$E1039,IF(L$10=$F1039,$D1039-SUM($G1039:K1039),0))</f>
        <v>0</v>
      </c>
      <c r="M1039" s="10">
        <f>IF(AND($F1039&gt;M$10,$E1039&gt;0),$D1039/$E1039,IF(M$10=$F1039,$D1039-SUM($G1039:L1039),0))</f>
        <v>0</v>
      </c>
      <c r="N1039" s="2"/>
      <c r="O1039" s="10">
        <f>I1039*PRODUCT($O$17:O$17)</f>
        <v>0</v>
      </c>
      <c r="P1039" s="10">
        <f>J1039*PRODUCT($O$17:P$17)</f>
        <v>0</v>
      </c>
      <c r="Q1039" s="10">
        <f>K1039*PRODUCT($O$17:Q$17)</f>
        <v>0</v>
      </c>
      <c r="R1039" s="10">
        <f>L1039*PRODUCT($O$17:R$17)</f>
        <v>0</v>
      </c>
      <c r="S1039" s="10">
        <f>M1039*PRODUCT($O$17:S$17)</f>
        <v>0</v>
      </c>
      <c r="T1039" s="2"/>
      <c r="U1039" s="10">
        <f t="shared" si="94"/>
        <v>-1.8337543679081133E-12</v>
      </c>
      <c r="V1039" s="10">
        <f t="shared" si="99"/>
        <v>-1.8502581572192862E-12</v>
      </c>
      <c r="W1039" s="10">
        <f t="shared" si="99"/>
        <v>-1.8669104806342596E-12</v>
      </c>
      <c r="X1039" s="10">
        <f t="shared" si="99"/>
        <v>-1.8837126749599676E-12</v>
      </c>
      <c r="Y1039" s="10">
        <f t="shared" si="99"/>
        <v>-1.900666089034607E-12</v>
      </c>
    </row>
    <row r="1040" spans="1:25" s="5" customFormat="1" x14ac:dyDescent="0.2">
      <c r="A1040" s="2"/>
      <c r="B1040" s="29">
        <f>'3) Input geactiveerde inflatie'!B1027</f>
        <v>1015</v>
      </c>
      <c r="C1040" s="29">
        <f>'3) Input geactiveerde inflatie'!D1027</f>
        <v>-3017.1264759834157</v>
      </c>
      <c r="D1040" s="10">
        <f t="shared" si="95"/>
        <v>-1508.5632379917079</v>
      </c>
      <c r="E1040" s="39">
        <f>'3) Input geactiveerde inflatie'!E1027</f>
        <v>4.5</v>
      </c>
      <c r="F1040" s="51">
        <f>'3) Input geactiveerde inflatie'!F1027</f>
        <v>2026</v>
      </c>
      <c r="G1040" s="2"/>
      <c r="H1040" s="53"/>
      <c r="I1040" s="10">
        <f>IF(AND($F1040&gt;I$10,$E1040&gt;0),$D1040/$E1040,IF(I$10=$F1040,$D1040-SUM($G1040:G1040),0))</f>
        <v>-335.23627510926843</v>
      </c>
      <c r="J1040" s="10">
        <f>IF(AND($F1040&gt;J$10,$E1040&gt;0),$D1040/$E1040,IF(J$10=$F1040,$D1040-SUM($G1040:I1040),0))</f>
        <v>-335.23627510926843</v>
      </c>
      <c r="K1040" s="10">
        <f>IF(AND($F1040&gt;K$10,$E1040&gt;0),$D1040/$E1040,IF(K$10=$F1040,$D1040-SUM($G1040:J1040),0))</f>
        <v>-335.23627510926843</v>
      </c>
      <c r="L1040" s="10">
        <f>IF(AND($F1040&gt;L$10,$E1040&gt;0),$D1040/$E1040,IF(L$10=$F1040,$D1040-SUM($G1040:K1040),0))</f>
        <v>-335.23627510926843</v>
      </c>
      <c r="M1040" s="10">
        <f>IF(AND($F1040&gt;M$10,$E1040&gt;0),$D1040/$E1040,IF(M$10=$F1040,$D1040-SUM($G1040:L1040),0))</f>
        <v>-167.61813755463413</v>
      </c>
      <c r="N1040" s="2"/>
      <c r="O1040" s="10">
        <f>I1040*PRODUCT($O$17:O$17)</f>
        <v>-338.25340158525182</v>
      </c>
      <c r="P1040" s="10">
        <f>J1040*PRODUCT($O$17:P$17)</f>
        <v>-341.29768219951904</v>
      </c>
      <c r="Q1040" s="10">
        <f>K1040*PRODUCT($O$17:Q$17)</f>
        <v>-344.36936133931465</v>
      </c>
      <c r="R1040" s="10">
        <f>L1040*PRODUCT($O$17:R$17)</f>
        <v>-347.46868559136846</v>
      </c>
      <c r="S1040" s="10">
        <f>M1040*PRODUCT($O$17:S$17)</f>
        <v>-175.29795188084529</v>
      </c>
      <c r="T1040" s="2"/>
      <c r="U1040" s="10">
        <f t="shared" si="94"/>
        <v>-1183.8869055483813</v>
      </c>
      <c r="V1040" s="10">
        <f t="shared" si="99"/>
        <v>-853.24420549879744</v>
      </c>
      <c r="W1040" s="10">
        <f t="shared" si="99"/>
        <v>-516.55404200897192</v>
      </c>
      <c r="X1040" s="10">
        <f t="shared" si="99"/>
        <v>-173.7343427956842</v>
      </c>
      <c r="Y1040" s="10">
        <f t="shared" si="99"/>
        <v>0</v>
      </c>
    </row>
    <row r="1041" spans="1:25" s="5" customFormat="1" x14ac:dyDescent="0.2">
      <c r="A1041" s="2"/>
      <c r="B1041" s="29">
        <f>'3) Input geactiveerde inflatie'!B1028</f>
        <v>1016</v>
      </c>
      <c r="C1041" s="29">
        <f>'3) Input geactiveerde inflatie'!D1028</f>
        <v>-1.8189894035458565E-12</v>
      </c>
      <c r="D1041" s="10">
        <f t="shared" si="95"/>
        <v>-9.0949470177292824E-13</v>
      </c>
      <c r="E1041" s="39">
        <f>'3) Input geactiveerde inflatie'!E1028</f>
        <v>0</v>
      </c>
      <c r="F1041" s="51">
        <f>'3) Input geactiveerde inflatie'!F1028</f>
        <v>2021</v>
      </c>
      <c r="G1041" s="2"/>
      <c r="H1041" s="53"/>
      <c r="I1041" s="10">
        <f>IF(AND($F1041&gt;I$10,$E1041&gt;0),$D1041/$E1041,IF(I$10=$F1041,$D1041-SUM($G1041:G1041),0))</f>
        <v>0</v>
      </c>
      <c r="J1041" s="10">
        <f>IF(AND($F1041&gt;J$10,$E1041&gt;0),$D1041/$E1041,IF(J$10=$F1041,$D1041-SUM($G1041:I1041),0))</f>
        <v>0</v>
      </c>
      <c r="K1041" s="10">
        <f>IF(AND($F1041&gt;K$10,$E1041&gt;0),$D1041/$E1041,IF(K$10=$F1041,$D1041-SUM($G1041:J1041),0))</f>
        <v>0</v>
      </c>
      <c r="L1041" s="10">
        <f>IF(AND($F1041&gt;L$10,$E1041&gt;0),$D1041/$E1041,IF(L$10=$F1041,$D1041-SUM($G1041:K1041),0))</f>
        <v>0</v>
      </c>
      <c r="M1041" s="10">
        <f>IF(AND($F1041&gt;M$10,$E1041&gt;0),$D1041/$E1041,IF(M$10=$F1041,$D1041-SUM($G1041:L1041),0))</f>
        <v>0</v>
      </c>
      <c r="N1041" s="2"/>
      <c r="O1041" s="10">
        <f>I1041*PRODUCT($O$17:O$17)</f>
        <v>0</v>
      </c>
      <c r="P1041" s="10">
        <f>J1041*PRODUCT($O$17:P$17)</f>
        <v>0</v>
      </c>
      <c r="Q1041" s="10">
        <f>K1041*PRODUCT($O$17:Q$17)</f>
        <v>0</v>
      </c>
      <c r="R1041" s="10">
        <f>L1041*PRODUCT($O$17:R$17)</f>
        <v>0</v>
      </c>
      <c r="S1041" s="10">
        <f>M1041*PRODUCT($O$17:S$17)</f>
        <v>0</v>
      </c>
      <c r="T1041" s="2"/>
      <c r="U1041" s="10">
        <f t="shared" si="94"/>
        <v>-9.176801540888845E-13</v>
      </c>
      <c r="V1041" s="10">
        <f t="shared" si="99"/>
        <v>-9.2593927547568436E-13</v>
      </c>
      <c r="W1041" s="10">
        <f t="shared" si="99"/>
        <v>-9.3427272895496536E-13</v>
      </c>
      <c r="X1041" s="10">
        <f t="shared" si="99"/>
        <v>-9.426811835155599E-13</v>
      </c>
      <c r="Y1041" s="10">
        <f t="shared" si="99"/>
        <v>-9.5116531416719989E-13</v>
      </c>
    </row>
    <row r="1042" spans="1:25" s="5" customFormat="1" x14ac:dyDescent="0.2">
      <c r="A1042" s="2"/>
      <c r="B1042" s="29">
        <f>'3) Input geactiveerde inflatie'!B1029</f>
        <v>1017</v>
      </c>
      <c r="C1042" s="29">
        <f>'3) Input geactiveerde inflatie'!D1029</f>
        <v>-12010.912505037908</v>
      </c>
      <c r="D1042" s="10">
        <f t="shared" si="95"/>
        <v>-6005.456252518954</v>
      </c>
      <c r="E1042" s="39">
        <f>'3) Input geactiveerde inflatie'!E1029</f>
        <v>5.5</v>
      </c>
      <c r="F1042" s="51">
        <f>'3) Input geactiveerde inflatie'!F1029</f>
        <v>2027</v>
      </c>
      <c r="G1042" s="2"/>
      <c r="H1042" s="53"/>
      <c r="I1042" s="10">
        <f>IF(AND($F1042&gt;I$10,$E1042&gt;0),$D1042/$E1042,IF(I$10=$F1042,$D1042-SUM($G1042:G1042),0))</f>
        <v>-1091.9011368216279</v>
      </c>
      <c r="J1042" s="10">
        <f>IF(AND($F1042&gt;J$10,$E1042&gt;0),$D1042/$E1042,IF(J$10=$F1042,$D1042-SUM($G1042:I1042),0))</f>
        <v>-1091.9011368216279</v>
      </c>
      <c r="K1042" s="10">
        <f>IF(AND($F1042&gt;K$10,$E1042&gt;0),$D1042/$E1042,IF(K$10=$F1042,$D1042-SUM($G1042:J1042),0))</f>
        <v>-1091.9011368216279</v>
      </c>
      <c r="L1042" s="10">
        <f>IF(AND($F1042&gt;L$10,$E1042&gt;0),$D1042/$E1042,IF(L$10=$F1042,$D1042-SUM($G1042:K1042),0))</f>
        <v>-1091.9011368216279</v>
      </c>
      <c r="M1042" s="10">
        <f>IF(AND($F1042&gt;M$10,$E1042&gt;0),$D1042/$E1042,IF(M$10=$F1042,$D1042-SUM($G1042:L1042),0))</f>
        <v>-1091.9011368216279</v>
      </c>
      <c r="N1042" s="2"/>
      <c r="O1042" s="10">
        <f>I1042*PRODUCT($O$17:O$17)</f>
        <v>-1101.7282470530224</v>
      </c>
      <c r="P1042" s="10">
        <f>J1042*PRODUCT($O$17:P$17)</f>
        <v>-1111.6438012764995</v>
      </c>
      <c r="Q1042" s="10">
        <f>K1042*PRODUCT($O$17:Q$17)</f>
        <v>-1121.6485954879879</v>
      </c>
      <c r="R1042" s="10">
        <f>L1042*PRODUCT($O$17:R$17)</f>
        <v>-1131.7434328473796</v>
      </c>
      <c r="S1042" s="10">
        <f>M1042*PRODUCT($O$17:S$17)</f>
        <v>-1141.9291237430059</v>
      </c>
      <c r="T1042" s="2"/>
      <c r="U1042" s="10">
        <f t="shared" si="94"/>
        <v>-4957.777111738601</v>
      </c>
      <c r="V1042" s="10">
        <f t="shared" si="99"/>
        <v>-3890.7533044677484</v>
      </c>
      <c r="W1042" s="10">
        <f t="shared" si="99"/>
        <v>-2804.1214887199694</v>
      </c>
      <c r="X1042" s="10">
        <f t="shared" si="99"/>
        <v>-1697.6151492710692</v>
      </c>
      <c r="Y1042" s="10">
        <f t="shared" si="99"/>
        <v>-570.96456187150284</v>
      </c>
    </row>
    <row r="1043" spans="1:25" s="5" customFormat="1" x14ac:dyDescent="0.2">
      <c r="A1043" s="2"/>
      <c r="B1043" s="29">
        <f>'3) Input geactiveerde inflatie'!B1030</f>
        <v>1018</v>
      </c>
      <c r="C1043" s="29">
        <f>'3) Input geactiveerde inflatie'!D1030</f>
        <v>-1081.7235560072877</v>
      </c>
      <c r="D1043" s="10">
        <f t="shared" si="95"/>
        <v>-540.86177800364385</v>
      </c>
      <c r="E1043" s="39">
        <f>'3) Input geactiveerde inflatie'!E1030</f>
        <v>0.5</v>
      </c>
      <c r="F1043" s="51">
        <f>'3) Input geactiveerde inflatie'!F1030</f>
        <v>2022</v>
      </c>
      <c r="G1043" s="2"/>
      <c r="H1043" s="53"/>
      <c r="I1043" s="10">
        <f>IF(AND($F1043&gt;I$10,$E1043&gt;0),$D1043/$E1043,IF(I$10=$F1043,$D1043-SUM($G1043:G1043),0))</f>
        <v>-540.86177800364385</v>
      </c>
      <c r="J1043" s="10">
        <f>IF(AND($F1043&gt;J$10,$E1043&gt;0),$D1043/$E1043,IF(J$10=$F1043,$D1043-SUM($G1043:I1043),0))</f>
        <v>0</v>
      </c>
      <c r="K1043" s="10">
        <f>IF(AND($F1043&gt;K$10,$E1043&gt;0),$D1043/$E1043,IF(K$10=$F1043,$D1043-SUM($G1043:J1043),0))</f>
        <v>0</v>
      </c>
      <c r="L1043" s="10">
        <f>IF(AND($F1043&gt;L$10,$E1043&gt;0),$D1043/$E1043,IF(L$10=$F1043,$D1043-SUM($G1043:K1043),0))</f>
        <v>0</v>
      </c>
      <c r="M1043" s="10">
        <f>IF(AND($F1043&gt;M$10,$E1043&gt;0),$D1043/$E1043,IF(M$10=$F1043,$D1043-SUM($G1043:L1043),0))</f>
        <v>0</v>
      </c>
      <c r="N1043" s="2"/>
      <c r="O1043" s="10">
        <f>I1043*PRODUCT($O$17:O$17)</f>
        <v>-545.72953400567656</v>
      </c>
      <c r="P1043" s="10">
        <f>J1043*PRODUCT($O$17:P$17)</f>
        <v>0</v>
      </c>
      <c r="Q1043" s="10">
        <f>K1043*PRODUCT($O$17:Q$17)</f>
        <v>0</v>
      </c>
      <c r="R1043" s="10">
        <f>L1043*PRODUCT($O$17:R$17)</f>
        <v>0</v>
      </c>
      <c r="S1043" s="10">
        <f>M1043*PRODUCT($O$17:S$17)</f>
        <v>0</v>
      </c>
      <c r="T1043" s="2"/>
      <c r="U1043" s="10">
        <f t="shared" si="94"/>
        <v>0</v>
      </c>
      <c r="V1043" s="10">
        <f t="shared" si="99"/>
        <v>0</v>
      </c>
      <c r="W1043" s="10">
        <f t="shared" si="99"/>
        <v>0</v>
      </c>
      <c r="X1043" s="10">
        <f t="shared" si="99"/>
        <v>0</v>
      </c>
      <c r="Y1043" s="10">
        <f t="shared" si="99"/>
        <v>0</v>
      </c>
    </row>
    <row r="1044" spans="1:25" s="5" customFormat="1" x14ac:dyDescent="0.2">
      <c r="A1044" s="2"/>
      <c r="B1044" s="29">
        <f>'3) Input geactiveerde inflatie'!B1031</f>
        <v>1019</v>
      </c>
      <c r="C1044" s="29">
        <f>'3) Input geactiveerde inflatie'!D1031</f>
        <v>-3488.4582834890607</v>
      </c>
      <c r="D1044" s="10">
        <f t="shared" si="95"/>
        <v>-1744.2291417445304</v>
      </c>
      <c r="E1044" s="39">
        <f>'3) Input geactiveerde inflatie'!E1031</f>
        <v>6.5</v>
      </c>
      <c r="F1044" s="51">
        <f>'3) Input geactiveerde inflatie'!F1031</f>
        <v>2028</v>
      </c>
      <c r="G1044" s="2"/>
      <c r="H1044" s="53"/>
      <c r="I1044" s="10">
        <f>IF(AND($F1044&gt;I$10,$E1044&gt;0),$D1044/$E1044,IF(I$10=$F1044,$D1044-SUM($G1044:G1044),0))</f>
        <v>-268.3429448837739</v>
      </c>
      <c r="J1044" s="10">
        <f>IF(AND($F1044&gt;J$10,$E1044&gt;0),$D1044/$E1044,IF(J$10=$F1044,$D1044-SUM($G1044:I1044),0))</f>
        <v>-268.3429448837739</v>
      </c>
      <c r="K1044" s="10">
        <f>IF(AND($F1044&gt;K$10,$E1044&gt;0),$D1044/$E1044,IF(K$10=$F1044,$D1044-SUM($G1044:J1044),0))</f>
        <v>-268.3429448837739</v>
      </c>
      <c r="L1044" s="10">
        <f>IF(AND($F1044&gt;L$10,$E1044&gt;0),$D1044/$E1044,IF(L$10=$F1044,$D1044-SUM($G1044:K1044),0))</f>
        <v>-268.3429448837739</v>
      </c>
      <c r="M1044" s="10">
        <f>IF(AND($F1044&gt;M$10,$E1044&gt;0),$D1044/$E1044,IF(M$10=$F1044,$D1044-SUM($G1044:L1044),0))</f>
        <v>-268.3429448837739</v>
      </c>
      <c r="N1044" s="2"/>
      <c r="O1044" s="10">
        <f>I1044*PRODUCT($O$17:O$17)</f>
        <v>-270.75803138772784</v>
      </c>
      <c r="P1044" s="10">
        <f>J1044*PRODUCT($O$17:P$17)</f>
        <v>-273.19485367021736</v>
      </c>
      <c r="Q1044" s="10">
        <f>K1044*PRODUCT($O$17:Q$17)</f>
        <v>-275.65360735324924</v>
      </c>
      <c r="R1044" s="10">
        <f>L1044*PRODUCT($O$17:R$17)</f>
        <v>-278.13448981942844</v>
      </c>
      <c r="S1044" s="10">
        <f>M1044*PRODUCT($O$17:S$17)</f>
        <v>-280.63770022780329</v>
      </c>
      <c r="T1044" s="2"/>
      <c r="U1044" s="10">
        <f t="shared" si="94"/>
        <v>-1489.169172632503</v>
      </c>
      <c r="V1044" s="10">
        <f t="shared" si="99"/>
        <v>-1229.376841515978</v>
      </c>
      <c r="W1044" s="10">
        <f t="shared" si="99"/>
        <v>-964.78762573637232</v>
      </c>
      <c r="X1044" s="10">
        <f t="shared" si="99"/>
        <v>-695.33622454857118</v>
      </c>
      <c r="Y1044" s="10">
        <f t="shared" si="99"/>
        <v>-420.956550341705</v>
      </c>
    </row>
    <row r="1045" spans="1:25" s="5" customFormat="1" x14ac:dyDescent="0.2">
      <c r="A1045" s="2"/>
      <c r="B1045" s="29">
        <f>'3) Input geactiveerde inflatie'!B1032</f>
        <v>1020</v>
      </c>
      <c r="C1045" s="29">
        <f>'3) Input geactiveerde inflatie'!D1032</f>
        <v>-2183.0426561462227</v>
      </c>
      <c r="D1045" s="10">
        <f t="shared" si="95"/>
        <v>-1091.5213280731114</v>
      </c>
      <c r="E1045" s="39">
        <f>'3) Input geactiveerde inflatie'!E1032</f>
        <v>1.5</v>
      </c>
      <c r="F1045" s="51">
        <f>'3) Input geactiveerde inflatie'!F1032</f>
        <v>2023</v>
      </c>
      <c r="G1045" s="2"/>
      <c r="H1045" s="53"/>
      <c r="I1045" s="10">
        <f>IF(AND($F1045&gt;I$10,$E1045&gt;0),$D1045/$E1045,IF(I$10=$F1045,$D1045-SUM($G1045:G1045),0))</f>
        <v>-727.68088538207428</v>
      </c>
      <c r="J1045" s="10">
        <f>IF(AND($F1045&gt;J$10,$E1045&gt;0),$D1045/$E1045,IF(J$10=$F1045,$D1045-SUM($G1045:I1045),0))</f>
        <v>-363.84044269103708</v>
      </c>
      <c r="K1045" s="10">
        <f>IF(AND($F1045&gt;K$10,$E1045&gt;0),$D1045/$E1045,IF(K$10=$F1045,$D1045-SUM($G1045:J1045),0))</f>
        <v>0</v>
      </c>
      <c r="L1045" s="10">
        <f>IF(AND($F1045&gt;L$10,$E1045&gt;0),$D1045/$E1045,IF(L$10=$F1045,$D1045-SUM($G1045:K1045),0))</f>
        <v>0</v>
      </c>
      <c r="M1045" s="10">
        <f>IF(AND($F1045&gt;M$10,$E1045&gt;0),$D1045/$E1045,IF(M$10=$F1045,$D1045-SUM($G1045:L1045),0))</f>
        <v>0</v>
      </c>
      <c r="N1045" s="2"/>
      <c r="O1045" s="10">
        <f>I1045*PRODUCT($O$17:O$17)</f>
        <v>-734.23001335051288</v>
      </c>
      <c r="P1045" s="10">
        <f>J1045*PRODUCT($O$17:P$17)</f>
        <v>-370.41904173533362</v>
      </c>
      <c r="Q1045" s="10">
        <f>K1045*PRODUCT($O$17:Q$17)</f>
        <v>0</v>
      </c>
      <c r="R1045" s="10">
        <f>L1045*PRODUCT($O$17:R$17)</f>
        <v>0</v>
      </c>
      <c r="S1045" s="10">
        <f>M1045*PRODUCT($O$17:S$17)</f>
        <v>0</v>
      </c>
      <c r="T1045" s="2"/>
      <c r="U1045" s="10">
        <f t="shared" si="94"/>
        <v>-367.11500667525627</v>
      </c>
      <c r="V1045" s="10">
        <f t="shared" si="99"/>
        <v>0</v>
      </c>
      <c r="W1045" s="10">
        <f t="shared" si="99"/>
        <v>0</v>
      </c>
      <c r="X1045" s="10">
        <f t="shared" si="99"/>
        <v>0</v>
      </c>
      <c r="Y1045" s="10">
        <f t="shared" si="99"/>
        <v>0</v>
      </c>
    </row>
    <row r="1046" spans="1:25" s="5" customFormat="1" x14ac:dyDescent="0.2">
      <c r="A1046" s="2"/>
      <c r="B1046" s="29">
        <f>'3) Input geactiveerde inflatie'!B1033</f>
        <v>1021</v>
      </c>
      <c r="C1046" s="29">
        <f>'3) Input geactiveerde inflatie'!D1033</f>
        <v>-3214.4614147799875</v>
      </c>
      <c r="D1046" s="10">
        <f t="shared" si="95"/>
        <v>-1607.2307073899938</v>
      </c>
      <c r="E1046" s="39">
        <f>'3) Input geactiveerde inflatie'!E1033</f>
        <v>7.5</v>
      </c>
      <c r="F1046" s="51">
        <f>'3) Input geactiveerde inflatie'!F1033</f>
        <v>2029</v>
      </c>
      <c r="G1046" s="2"/>
      <c r="H1046" s="53"/>
      <c r="I1046" s="10">
        <f>IF(AND($F1046&gt;I$10,$E1046&gt;0),$D1046/$E1046,IF(I$10=$F1046,$D1046-SUM($G1046:G1046),0))</f>
        <v>-214.29742765199916</v>
      </c>
      <c r="J1046" s="10">
        <f>IF(AND($F1046&gt;J$10,$E1046&gt;0),$D1046/$E1046,IF(J$10=$F1046,$D1046-SUM($G1046:I1046),0))</f>
        <v>-214.29742765199916</v>
      </c>
      <c r="K1046" s="10">
        <f>IF(AND($F1046&gt;K$10,$E1046&gt;0),$D1046/$E1046,IF(K$10=$F1046,$D1046-SUM($G1046:J1046),0))</f>
        <v>-214.29742765199916</v>
      </c>
      <c r="L1046" s="10">
        <f>IF(AND($F1046&gt;L$10,$E1046&gt;0),$D1046/$E1046,IF(L$10=$F1046,$D1046-SUM($G1046:K1046),0))</f>
        <v>-214.29742765199916</v>
      </c>
      <c r="M1046" s="10">
        <f>IF(AND($F1046&gt;M$10,$E1046&gt;0),$D1046/$E1046,IF(M$10=$F1046,$D1046-SUM($G1046:L1046),0))</f>
        <v>-214.29742765199916</v>
      </c>
      <c r="N1046" s="2"/>
      <c r="O1046" s="10">
        <f>I1046*PRODUCT($O$17:O$17)</f>
        <v>-216.22610450086714</v>
      </c>
      <c r="P1046" s="10">
        <f>J1046*PRODUCT($O$17:P$17)</f>
        <v>-218.17213944137492</v>
      </c>
      <c r="Q1046" s="10">
        <f>K1046*PRODUCT($O$17:Q$17)</f>
        <v>-220.13568869634724</v>
      </c>
      <c r="R1046" s="10">
        <f>L1046*PRODUCT($O$17:R$17)</f>
        <v>-222.11690989461434</v>
      </c>
      <c r="S1046" s="10">
        <f>M1046*PRODUCT($O$17:S$17)</f>
        <v>-224.11596208366586</v>
      </c>
      <c r="T1046" s="2"/>
      <c r="U1046" s="10">
        <f t="shared" si="94"/>
        <v>-1405.4696792556363</v>
      </c>
      <c r="V1046" s="10">
        <f t="shared" si="99"/>
        <v>-1199.9467669275621</v>
      </c>
      <c r="W1046" s="10">
        <f t="shared" si="99"/>
        <v>-990.6105991335628</v>
      </c>
      <c r="X1046" s="10">
        <f t="shared" si="99"/>
        <v>-777.40918463115042</v>
      </c>
      <c r="Y1046" s="10">
        <f t="shared" si="99"/>
        <v>-560.28990520916489</v>
      </c>
    </row>
    <row r="1047" spans="1:25" s="5" customFormat="1" x14ac:dyDescent="0.2">
      <c r="A1047" s="2"/>
      <c r="B1047" s="29">
        <f>'3) Input geactiveerde inflatie'!B1034</f>
        <v>1022</v>
      </c>
      <c r="C1047" s="29">
        <f>'3) Input geactiveerde inflatie'!D1034</f>
        <v>-1664.7637607999859</v>
      </c>
      <c r="D1047" s="10">
        <f t="shared" ref="D1047" si="100">C1047*$F$20</f>
        <v>-832.38188039999295</v>
      </c>
      <c r="E1047" s="39">
        <f>'3) Input geactiveerde inflatie'!E1034</f>
        <v>2.5</v>
      </c>
      <c r="F1047" s="51">
        <f>'3) Input geactiveerde inflatie'!F1034</f>
        <v>2024</v>
      </c>
      <c r="G1047" s="2"/>
      <c r="H1047" s="53"/>
      <c r="I1047" s="10">
        <f>IF(AND($F1047&gt;I$10,$E1047&gt;0),$D1047/$E1047,IF(I$10=$F1047,$D1047-SUM($G1047:G1047),0))</f>
        <v>-332.9527521599972</v>
      </c>
      <c r="J1047" s="10">
        <f>IF(AND($F1047&gt;J$10,$E1047&gt;0),$D1047/$E1047,IF(J$10=$F1047,$D1047-SUM($G1047:I1047),0))</f>
        <v>-332.9527521599972</v>
      </c>
      <c r="K1047" s="10">
        <f>IF(AND($F1047&gt;K$10,$E1047&gt;0),$D1047/$E1047,IF(K$10=$F1047,$D1047-SUM($G1047:J1047),0))</f>
        <v>-166.47637607999854</v>
      </c>
      <c r="L1047" s="10">
        <f>IF(AND($F1047&gt;L$10,$E1047&gt;0),$D1047/$E1047,IF(L$10=$F1047,$D1047-SUM($G1047:K1047),0))</f>
        <v>0</v>
      </c>
      <c r="M1047" s="10">
        <f>IF(AND($F1047&gt;M$10,$E1047&gt;0),$D1047/$E1047,IF(M$10=$F1047,$D1047-SUM($G1047:L1047),0))</f>
        <v>0</v>
      </c>
      <c r="N1047" s="2"/>
      <c r="O1047" s="10">
        <f>I1047*PRODUCT($O$17:O$17)</f>
        <v>-335.94932692943712</v>
      </c>
      <c r="P1047" s="10">
        <f>J1047*PRODUCT($O$17:P$17)</f>
        <v>-338.97287087180206</v>
      </c>
      <c r="Q1047" s="10">
        <f>K1047*PRODUCT($O$17:Q$17)</f>
        <v>-171.01181335482403</v>
      </c>
      <c r="R1047" s="10">
        <f>L1047*PRODUCT($O$17:R$17)</f>
        <v>0</v>
      </c>
      <c r="S1047" s="10">
        <f>M1047*PRODUCT($O$17:S$17)</f>
        <v>0</v>
      </c>
      <c r="T1047" s="2"/>
      <c r="U1047" s="10">
        <f t="shared" ref="U1047" si="101">D1047*O$17-O1047</f>
        <v>-503.92399039415568</v>
      </c>
      <c r="V1047" s="10">
        <f t="shared" ref="V1047" si="102">U1047*P$17-P1047</f>
        <v>-169.48643543590094</v>
      </c>
      <c r="W1047" s="10">
        <f t="shared" ref="W1047" si="103">V1047*Q$17-Q1047</f>
        <v>0</v>
      </c>
      <c r="X1047" s="10">
        <f t="shared" ref="X1047" si="104">W1047*R$17-R1047</f>
        <v>0</v>
      </c>
      <c r="Y1047" s="10">
        <f t="shared" ref="Y1047" si="105">X1047*S$17-S1047</f>
        <v>0</v>
      </c>
    </row>
    <row r="1048" spans="1:25" s="5" customFormat="1" x14ac:dyDescent="0.2">
      <c r="A1048" s="2"/>
      <c r="B1048" s="29">
        <f>'3) Input geactiveerde inflatie'!B1035</f>
        <v>1023</v>
      </c>
      <c r="C1048" s="29">
        <f>'3) Input geactiveerde inflatie'!D1035</f>
        <v>-129872.60926779115</v>
      </c>
      <c r="D1048" s="10">
        <f t="shared" ref="D1048:D1062" si="106">C1048*$F$20</f>
        <v>-64936.304633895576</v>
      </c>
      <c r="E1048" s="39">
        <f>'3) Input geactiveerde inflatie'!E1035</f>
        <v>19.5</v>
      </c>
      <c r="F1048" s="51">
        <f>'3) Input geactiveerde inflatie'!F1035</f>
        <v>2041</v>
      </c>
      <c r="G1048" s="2"/>
      <c r="H1048" s="53"/>
      <c r="I1048" s="10">
        <f>IF(AND($F1048&gt;I$10,$E1048&gt;0),$D1048/$E1048,IF(I$10=$F1048,$D1048-SUM($G1048:G1048),0))</f>
        <v>-3330.0669043023372</v>
      </c>
      <c r="J1048" s="10">
        <f>IF(AND($F1048&gt;J$10,$E1048&gt;0),$D1048/$E1048,IF(J$10=$F1048,$D1048-SUM($G1048:I1048),0))</f>
        <v>-3330.0669043023372</v>
      </c>
      <c r="K1048" s="10">
        <f>IF(AND($F1048&gt;K$10,$E1048&gt;0),$D1048/$E1048,IF(K$10=$F1048,$D1048-SUM($G1048:J1048),0))</f>
        <v>-3330.0669043023372</v>
      </c>
      <c r="L1048" s="10">
        <f>IF(AND($F1048&gt;L$10,$E1048&gt;0),$D1048/$E1048,IF(L$10=$F1048,$D1048-SUM($G1048:K1048),0))</f>
        <v>-3330.0669043023372</v>
      </c>
      <c r="M1048" s="10">
        <f>IF(AND($F1048&gt;M$10,$E1048&gt;0),$D1048/$E1048,IF(M$10=$F1048,$D1048-SUM($G1048:L1048),0))</f>
        <v>-3330.0669043023372</v>
      </c>
      <c r="N1048" s="2"/>
      <c r="O1048" s="10">
        <f>I1048*PRODUCT($O$17:O$17)</f>
        <v>-3360.0375064410578</v>
      </c>
      <c r="P1048" s="10">
        <f>J1048*PRODUCT($O$17:P$17)</f>
        <v>-3390.277843999027</v>
      </c>
      <c r="Q1048" s="10">
        <f>K1048*PRODUCT($O$17:Q$17)</f>
        <v>-3420.7903445950178</v>
      </c>
      <c r="R1048" s="10">
        <f>L1048*PRODUCT($O$17:R$17)</f>
        <v>-3451.5774576963722</v>
      </c>
      <c r="S1048" s="10">
        <f>M1048*PRODUCT($O$17:S$17)</f>
        <v>-3482.6416548156394</v>
      </c>
      <c r="T1048" s="2"/>
      <c r="U1048" s="10">
        <f t="shared" ref="U1048:U1062" si="107">D1048*O$17-O1048</f>
        <v>-62160.693869159571</v>
      </c>
      <c r="V1048" s="10">
        <f t="shared" ref="V1048:V1062" si="108">U1048*P$17-P1048</f>
        <v>-59329.862269982972</v>
      </c>
      <c r="W1048" s="10">
        <f t="shared" ref="W1048:W1062" si="109">V1048*Q$17-Q1048</f>
        <v>-56443.040685817788</v>
      </c>
      <c r="X1048" s="10">
        <f t="shared" ref="X1048:X1062" si="110">W1048*R$17-R1048</f>
        <v>-53499.450594293769</v>
      </c>
      <c r="Y1048" s="10">
        <f t="shared" ref="Y1048:Y1062" si="111">X1048*S$17-S1048</f>
        <v>-50498.303994826769</v>
      </c>
    </row>
    <row r="1049" spans="1:25" s="5" customFormat="1" x14ac:dyDescent="0.2">
      <c r="A1049" s="2"/>
      <c r="B1049" s="29">
        <f>'3) Input geactiveerde inflatie'!B1036</f>
        <v>1024</v>
      </c>
      <c r="C1049" s="29">
        <f>'3) Input geactiveerde inflatie'!D1036</f>
        <v>-286764.18150924239</v>
      </c>
      <c r="D1049" s="10">
        <f t="shared" si="106"/>
        <v>-143382.0907546212</v>
      </c>
      <c r="E1049" s="39">
        <f>'3) Input geactiveerde inflatie'!E1036</f>
        <v>20.5</v>
      </c>
      <c r="F1049" s="51">
        <f>'3) Input geactiveerde inflatie'!F1036</f>
        <v>2042</v>
      </c>
      <c r="G1049" s="2"/>
      <c r="H1049" s="53"/>
      <c r="I1049" s="10">
        <f>IF(AND($F1049&gt;I$10,$E1049&gt;0),$D1049/$E1049,IF(I$10=$F1049,$D1049-SUM($G1049:G1049),0))</f>
        <v>-6994.2483294937165</v>
      </c>
      <c r="J1049" s="10">
        <f>IF(AND($F1049&gt;J$10,$E1049&gt;0),$D1049/$E1049,IF(J$10=$F1049,$D1049-SUM($G1049:I1049),0))</f>
        <v>-6994.2483294937165</v>
      </c>
      <c r="K1049" s="10">
        <f>IF(AND($F1049&gt;K$10,$E1049&gt;0),$D1049/$E1049,IF(K$10=$F1049,$D1049-SUM($G1049:J1049),0))</f>
        <v>-6994.2483294937165</v>
      </c>
      <c r="L1049" s="10">
        <f>IF(AND($F1049&gt;L$10,$E1049&gt;0),$D1049/$E1049,IF(L$10=$F1049,$D1049-SUM($G1049:K1049),0))</f>
        <v>-6994.2483294937165</v>
      </c>
      <c r="M1049" s="10">
        <f>IF(AND($F1049&gt;M$10,$E1049&gt;0),$D1049/$E1049,IF(M$10=$F1049,$D1049-SUM($G1049:L1049),0))</f>
        <v>-6994.2483294937165</v>
      </c>
      <c r="N1049" s="2"/>
      <c r="O1049" s="10">
        <f>I1049*PRODUCT($O$17:O$17)</f>
        <v>-7057.1965644591592</v>
      </c>
      <c r="P1049" s="10">
        <f>J1049*PRODUCT($O$17:P$17)</f>
        <v>-7120.7113335392905</v>
      </c>
      <c r="Q1049" s="10">
        <f>K1049*PRODUCT($O$17:Q$17)</f>
        <v>-7184.7977355411431</v>
      </c>
      <c r="R1049" s="10">
        <f>L1049*PRODUCT($O$17:R$17)</f>
        <v>-7249.4609151610121</v>
      </c>
      <c r="S1049" s="10">
        <f>M1049*PRODUCT($O$17:S$17)</f>
        <v>-7314.7060633974615</v>
      </c>
      <c r="T1049" s="2"/>
      <c r="U1049" s="10">
        <f t="shared" si="107"/>
        <v>-137615.33300695362</v>
      </c>
      <c r="V1049" s="10">
        <f t="shared" si="108"/>
        <v>-131733.15967047692</v>
      </c>
      <c r="W1049" s="10">
        <f t="shared" si="109"/>
        <v>-125733.96037197007</v>
      </c>
      <c r="X1049" s="10">
        <f t="shared" si="110"/>
        <v>-119616.10510015678</v>
      </c>
      <c r="Y1049" s="10">
        <f t="shared" si="111"/>
        <v>-113377.94398266073</v>
      </c>
    </row>
    <row r="1050" spans="1:25" s="5" customFormat="1" x14ac:dyDescent="0.2">
      <c r="A1050" s="2"/>
      <c r="B1050" s="29">
        <f>'3) Input geactiveerde inflatie'!B1037</f>
        <v>1025</v>
      </c>
      <c r="C1050" s="29">
        <f>'3) Input geactiveerde inflatie'!D1037</f>
        <v>-11056.401167306569</v>
      </c>
      <c r="D1050" s="10">
        <f t="shared" si="106"/>
        <v>-5528.2005836532844</v>
      </c>
      <c r="E1050" s="39">
        <f>'3) Input geactiveerde inflatie'!E1037</f>
        <v>21.5</v>
      </c>
      <c r="F1050" s="51">
        <f>'3) Input geactiveerde inflatie'!F1037</f>
        <v>2043</v>
      </c>
      <c r="G1050" s="2"/>
      <c r="H1050" s="53"/>
      <c r="I1050" s="10">
        <f>IF(AND($F1050&gt;I$10,$E1050&gt;0),$D1050/$E1050,IF(I$10=$F1050,$D1050-SUM($G1050:G1050),0))</f>
        <v>-257.12560854201325</v>
      </c>
      <c r="J1050" s="10">
        <f>IF(AND($F1050&gt;J$10,$E1050&gt;0),$D1050/$E1050,IF(J$10=$F1050,$D1050-SUM($G1050:I1050),0))</f>
        <v>-257.12560854201325</v>
      </c>
      <c r="K1050" s="10">
        <f>IF(AND($F1050&gt;K$10,$E1050&gt;0),$D1050/$E1050,IF(K$10=$F1050,$D1050-SUM($G1050:J1050),0))</f>
        <v>-257.12560854201325</v>
      </c>
      <c r="L1050" s="10">
        <f>IF(AND($F1050&gt;L$10,$E1050&gt;0),$D1050/$E1050,IF(L$10=$F1050,$D1050-SUM($G1050:K1050),0))</f>
        <v>-257.12560854201325</v>
      </c>
      <c r="M1050" s="10">
        <f>IF(AND($F1050&gt;M$10,$E1050&gt;0),$D1050/$E1050,IF(M$10=$F1050,$D1050-SUM($G1050:L1050),0))</f>
        <v>-257.12560854201325</v>
      </c>
      <c r="N1050" s="2"/>
      <c r="O1050" s="10">
        <f>I1050*PRODUCT($O$17:O$17)</f>
        <v>-259.43973901889137</v>
      </c>
      <c r="P1050" s="10">
        <f>J1050*PRODUCT($O$17:P$17)</f>
        <v>-261.77469667006136</v>
      </c>
      <c r="Q1050" s="10">
        <f>K1050*PRODUCT($O$17:Q$17)</f>
        <v>-264.13066894009182</v>
      </c>
      <c r="R1050" s="10">
        <f>L1050*PRODUCT($O$17:R$17)</f>
        <v>-266.50784496055263</v>
      </c>
      <c r="S1050" s="10">
        <f>M1050*PRODUCT($O$17:S$17)</f>
        <v>-268.90641556519762</v>
      </c>
      <c r="T1050" s="2"/>
      <c r="U1050" s="10">
        <f t="shared" si="107"/>
        <v>-5318.5146498872718</v>
      </c>
      <c r="V1050" s="10">
        <f t="shared" si="108"/>
        <v>-5104.6065850661953</v>
      </c>
      <c r="W1050" s="10">
        <f t="shared" si="109"/>
        <v>-4886.4173753916984</v>
      </c>
      <c r="X1050" s="10">
        <f t="shared" si="110"/>
        <v>-4663.8872868096705</v>
      </c>
      <c r="Y1050" s="10">
        <f t="shared" si="111"/>
        <v>-4436.9558568257598</v>
      </c>
    </row>
    <row r="1051" spans="1:25" s="5" customFormat="1" x14ac:dyDescent="0.2">
      <c r="A1051" s="2"/>
      <c r="B1051" s="29">
        <f>'3) Input geactiveerde inflatie'!B1038</f>
        <v>1026</v>
      </c>
      <c r="C1051" s="29">
        <f>'3) Input geactiveerde inflatie'!D1038</f>
        <v>-38087.649327630876</v>
      </c>
      <c r="D1051" s="10">
        <f t="shared" si="106"/>
        <v>-19043.824663815438</v>
      </c>
      <c r="E1051" s="39">
        <f>'3) Input geactiveerde inflatie'!E1038</f>
        <v>2.5</v>
      </c>
      <c r="F1051" s="51">
        <f>'3) Input geactiveerde inflatie'!F1038</f>
        <v>2024</v>
      </c>
      <c r="G1051" s="2"/>
      <c r="H1051" s="53"/>
      <c r="I1051" s="10">
        <f>IF(AND($F1051&gt;I$10,$E1051&gt;0),$D1051/$E1051,IF(I$10=$F1051,$D1051-SUM($G1051:G1051),0))</f>
        <v>-7617.5298655261749</v>
      </c>
      <c r="J1051" s="10">
        <f>IF(AND($F1051&gt;J$10,$E1051&gt;0),$D1051/$E1051,IF(J$10=$F1051,$D1051-SUM($G1051:I1051),0))</f>
        <v>-7617.5298655261749</v>
      </c>
      <c r="K1051" s="10">
        <f>IF(AND($F1051&gt;K$10,$E1051&gt;0),$D1051/$E1051,IF(K$10=$F1051,$D1051-SUM($G1051:J1051),0))</f>
        <v>-3808.7649327630879</v>
      </c>
      <c r="L1051" s="10">
        <f>IF(AND($F1051&gt;L$10,$E1051&gt;0),$D1051/$E1051,IF(L$10=$F1051,$D1051-SUM($G1051:K1051),0))</f>
        <v>0</v>
      </c>
      <c r="M1051" s="10">
        <f>IF(AND($F1051&gt;M$10,$E1051&gt;0),$D1051/$E1051,IF(M$10=$F1051,$D1051-SUM($G1051:L1051),0))</f>
        <v>0</v>
      </c>
      <c r="N1051" s="2"/>
      <c r="O1051" s="10">
        <f>I1051*PRODUCT($O$17:O$17)</f>
        <v>-7686.0876343159098</v>
      </c>
      <c r="P1051" s="10">
        <f>J1051*PRODUCT($O$17:P$17)</f>
        <v>-7755.262423024752</v>
      </c>
      <c r="Q1051" s="10">
        <f>K1051*PRODUCT($O$17:Q$17)</f>
        <v>-3912.5298924159874</v>
      </c>
      <c r="R1051" s="10">
        <f>L1051*PRODUCT($O$17:R$17)</f>
        <v>0</v>
      </c>
      <c r="S1051" s="10">
        <f>M1051*PRODUCT($O$17:S$17)</f>
        <v>0</v>
      </c>
      <c r="T1051" s="2"/>
      <c r="U1051" s="10">
        <f t="shared" si="107"/>
        <v>-11529.131451473862</v>
      </c>
      <c r="V1051" s="10">
        <f t="shared" si="108"/>
        <v>-3877.6312115123737</v>
      </c>
      <c r="W1051" s="10">
        <f t="shared" si="109"/>
        <v>0</v>
      </c>
      <c r="X1051" s="10">
        <f t="shared" si="110"/>
        <v>0</v>
      </c>
      <c r="Y1051" s="10">
        <f t="shared" si="111"/>
        <v>0</v>
      </c>
    </row>
    <row r="1052" spans="1:25" s="5" customFormat="1" x14ac:dyDescent="0.2">
      <c r="A1052" s="2"/>
      <c r="B1052" s="29">
        <f>'3) Input geactiveerde inflatie'!B1039</f>
        <v>1027</v>
      </c>
      <c r="C1052" s="29">
        <f>'3) Input geactiveerde inflatie'!D1039</f>
        <v>-6695.6799634842464</v>
      </c>
      <c r="D1052" s="10">
        <f t="shared" si="106"/>
        <v>-3347.8399817421232</v>
      </c>
      <c r="E1052" s="39">
        <f>'3) Input geactiveerde inflatie'!E1039</f>
        <v>0</v>
      </c>
      <c r="F1052" s="51">
        <f>'3) Input geactiveerde inflatie'!F1039</f>
        <v>2014</v>
      </c>
      <c r="G1052" s="2"/>
      <c r="H1052" s="53"/>
      <c r="I1052" s="10">
        <f>IF(AND($F1052&gt;I$10,$E1052&gt;0),$D1052/$E1052,IF(I$10=$F1052,$D1052-SUM($G1052:G1052),0))</f>
        <v>0</v>
      </c>
      <c r="J1052" s="10">
        <f>IF(AND($F1052&gt;J$10,$E1052&gt;0),$D1052/$E1052,IF(J$10=$F1052,$D1052-SUM($G1052:I1052),0))</f>
        <v>0</v>
      </c>
      <c r="K1052" s="10">
        <f>IF(AND($F1052&gt;K$10,$E1052&gt;0),$D1052/$E1052,IF(K$10=$F1052,$D1052-SUM($G1052:J1052),0))</f>
        <v>0</v>
      </c>
      <c r="L1052" s="10">
        <f>IF(AND($F1052&gt;L$10,$E1052&gt;0),$D1052/$E1052,IF(L$10=$F1052,$D1052-SUM($G1052:K1052),0))</f>
        <v>0</v>
      </c>
      <c r="M1052" s="10">
        <f>IF(AND($F1052&gt;M$10,$E1052&gt;0),$D1052/$E1052,IF(M$10=$F1052,$D1052-SUM($G1052:L1052),0))</f>
        <v>0</v>
      </c>
      <c r="N1052" s="2"/>
      <c r="O1052" s="10">
        <f>I1052*PRODUCT($O$17:O$17)</f>
        <v>0</v>
      </c>
      <c r="P1052" s="10">
        <f>J1052*PRODUCT($O$17:P$17)</f>
        <v>0</v>
      </c>
      <c r="Q1052" s="10">
        <f>K1052*PRODUCT($O$17:Q$17)</f>
        <v>0</v>
      </c>
      <c r="R1052" s="10">
        <f>L1052*PRODUCT($O$17:R$17)</f>
        <v>0</v>
      </c>
      <c r="S1052" s="10">
        <f>M1052*PRODUCT($O$17:S$17)</f>
        <v>0</v>
      </c>
      <c r="T1052" s="2"/>
      <c r="U1052" s="10">
        <f t="shared" si="107"/>
        <v>-3377.9705415778021</v>
      </c>
      <c r="V1052" s="10">
        <f t="shared" si="108"/>
        <v>-3408.3722764520021</v>
      </c>
      <c r="W1052" s="10">
        <f t="shared" si="109"/>
        <v>-3439.0476269400697</v>
      </c>
      <c r="X1052" s="10">
        <f t="shared" si="110"/>
        <v>-3469.9990555825298</v>
      </c>
      <c r="Y1052" s="10">
        <f t="shared" si="111"/>
        <v>-3501.229047082772</v>
      </c>
    </row>
    <row r="1053" spans="1:25" s="5" customFormat="1" x14ac:dyDescent="0.2">
      <c r="A1053" s="2"/>
      <c r="B1053" s="29">
        <f>'3) Input geactiveerde inflatie'!B1040</f>
        <v>1028</v>
      </c>
      <c r="C1053" s="29">
        <f>'3) Input geactiveerde inflatie'!D1040</f>
        <v>-2443.609265432231</v>
      </c>
      <c r="D1053" s="10">
        <f t="shared" si="106"/>
        <v>-1221.8046327161155</v>
      </c>
      <c r="E1053" s="39">
        <f>'3) Input geactiveerde inflatie'!E1040</f>
        <v>23.5</v>
      </c>
      <c r="F1053" s="51">
        <f>'3) Input geactiveerde inflatie'!F1040</f>
        <v>2045</v>
      </c>
      <c r="G1053" s="2"/>
      <c r="H1053" s="53"/>
      <c r="I1053" s="10">
        <f>IF(AND($F1053&gt;I$10,$E1053&gt;0),$D1053/$E1053,IF(I$10=$F1053,$D1053-SUM($G1053:G1053),0))</f>
        <v>-51.99168649855811</v>
      </c>
      <c r="J1053" s="10">
        <f>IF(AND($F1053&gt;J$10,$E1053&gt;0),$D1053/$E1053,IF(J$10=$F1053,$D1053-SUM($G1053:I1053),0))</f>
        <v>-51.99168649855811</v>
      </c>
      <c r="K1053" s="10">
        <f>IF(AND($F1053&gt;K$10,$E1053&gt;0),$D1053/$E1053,IF(K$10=$F1053,$D1053-SUM($G1053:J1053),0))</f>
        <v>-51.99168649855811</v>
      </c>
      <c r="L1053" s="10">
        <f>IF(AND($F1053&gt;L$10,$E1053&gt;0),$D1053/$E1053,IF(L$10=$F1053,$D1053-SUM($G1053:K1053),0))</f>
        <v>-51.99168649855811</v>
      </c>
      <c r="M1053" s="10">
        <f>IF(AND($F1053&gt;M$10,$E1053&gt;0),$D1053/$E1053,IF(M$10=$F1053,$D1053-SUM($G1053:L1053),0))</f>
        <v>-51.99168649855811</v>
      </c>
      <c r="N1053" s="2"/>
      <c r="O1053" s="10">
        <f>I1053*PRODUCT($O$17:O$17)</f>
        <v>-52.459611677045125</v>
      </c>
      <c r="P1053" s="10">
        <f>J1053*PRODUCT($O$17:P$17)</f>
        <v>-52.931748182138527</v>
      </c>
      <c r="Q1053" s="10">
        <f>K1053*PRODUCT($O$17:Q$17)</f>
        <v>-53.408133915777768</v>
      </c>
      <c r="R1053" s="10">
        <f>L1053*PRODUCT($O$17:R$17)</f>
        <v>-53.888807121019759</v>
      </c>
      <c r="S1053" s="10">
        <f>M1053*PRODUCT($O$17:S$17)</f>
        <v>-54.373806385108935</v>
      </c>
      <c r="T1053" s="2"/>
      <c r="U1053" s="10">
        <f t="shared" si="107"/>
        <v>-1180.3412627335154</v>
      </c>
      <c r="V1053" s="10">
        <f t="shared" si="108"/>
        <v>-1138.0325859159784</v>
      </c>
      <c r="W1053" s="10">
        <f t="shared" si="109"/>
        <v>-1094.8667452734442</v>
      </c>
      <c r="X1053" s="10">
        <f t="shared" si="110"/>
        <v>-1050.8317388598853</v>
      </c>
      <c r="Y1053" s="10">
        <f t="shared" si="111"/>
        <v>-1005.9154181245151</v>
      </c>
    </row>
    <row r="1054" spans="1:25" s="5" customFormat="1" x14ac:dyDescent="0.2">
      <c r="A1054" s="2"/>
      <c r="B1054" s="29">
        <f>'3) Input geactiveerde inflatie'!B1041</f>
        <v>1029</v>
      </c>
      <c r="C1054" s="29">
        <f>'3) Input geactiveerde inflatie'!D1041</f>
        <v>-3.1832314562052488E-12</v>
      </c>
      <c r="D1054" s="10">
        <f t="shared" si="106"/>
        <v>-1.5916157281026244E-12</v>
      </c>
      <c r="E1054" s="39">
        <f>'3) Input geactiveerde inflatie'!E1041</f>
        <v>0</v>
      </c>
      <c r="F1054" s="51">
        <f>'3) Input geactiveerde inflatie'!F1041</f>
        <v>2021</v>
      </c>
      <c r="G1054" s="2"/>
      <c r="H1054" s="53"/>
      <c r="I1054" s="10">
        <f>IF(AND($F1054&gt;I$10,$E1054&gt;0),$D1054/$E1054,IF(I$10=$F1054,$D1054-SUM($G1054:G1054),0))</f>
        <v>0</v>
      </c>
      <c r="J1054" s="10">
        <f>IF(AND($F1054&gt;J$10,$E1054&gt;0),$D1054/$E1054,IF(J$10=$F1054,$D1054-SUM($G1054:I1054),0))</f>
        <v>0</v>
      </c>
      <c r="K1054" s="10">
        <f>IF(AND($F1054&gt;K$10,$E1054&gt;0),$D1054/$E1054,IF(K$10=$F1054,$D1054-SUM($G1054:J1054),0))</f>
        <v>0</v>
      </c>
      <c r="L1054" s="10">
        <f>IF(AND($F1054&gt;L$10,$E1054&gt;0),$D1054/$E1054,IF(L$10=$F1054,$D1054-SUM($G1054:K1054),0))</f>
        <v>0</v>
      </c>
      <c r="M1054" s="10">
        <f>IF(AND($F1054&gt;M$10,$E1054&gt;0),$D1054/$E1054,IF(M$10=$F1054,$D1054-SUM($G1054:L1054),0))</f>
        <v>0</v>
      </c>
      <c r="N1054" s="2"/>
      <c r="O1054" s="10">
        <f>I1054*PRODUCT($O$17:O$17)</f>
        <v>0</v>
      </c>
      <c r="P1054" s="10">
        <f>J1054*PRODUCT($O$17:P$17)</f>
        <v>0</v>
      </c>
      <c r="Q1054" s="10">
        <f>K1054*PRODUCT($O$17:Q$17)</f>
        <v>0</v>
      </c>
      <c r="R1054" s="10">
        <f>L1054*PRODUCT($O$17:R$17)</f>
        <v>0</v>
      </c>
      <c r="S1054" s="10">
        <f>M1054*PRODUCT($O$17:S$17)</f>
        <v>0</v>
      </c>
      <c r="T1054" s="2"/>
      <c r="U1054" s="10">
        <f t="shared" si="107"/>
        <v>-1.6059402696555478E-12</v>
      </c>
      <c r="V1054" s="10">
        <f t="shared" si="108"/>
        <v>-1.6203937320824475E-12</v>
      </c>
      <c r="W1054" s="10">
        <f t="shared" si="109"/>
        <v>-1.6349772756711894E-12</v>
      </c>
      <c r="X1054" s="10">
        <f t="shared" si="110"/>
        <v>-1.64969207115223E-12</v>
      </c>
      <c r="Y1054" s="10">
        <f t="shared" si="111"/>
        <v>-1.6645392997925999E-12</v>
      </c>
    </row>
    <row r="1055" spans="1:25" s="5" customFormat="1" x14ac:dyDescent="0.2">
      <c r="A1055" s="2"/>
      <c r="B1055" s="29">
        <f>'3) Input geactiveerde inflatie'!B1042</f>
        <v>1030</v>
      </c>
      <c r="C1055" s="29">
        <f>'3) Input geactiveerde inflatie'!D1042</f>
        <v>-3107.6208292499723</v>
      </c>
      <c r="D1055" s="10">
        <f t="shared" si="106"/>
        <v>-1553.8104146249862</v>
      </c>
      <c r="E1055" s="39">
        <f>'3) Input geactiveerde inflatie'!E1042</f>
        <v>25.5</v>
      </c>
      <c r="F1055" s="51">
        <f>'3) Input geactiveerde inflatie'!F1042</f>
        <v>2047</v>
      </c>
      <c r="G1055" s="2"/>
      <c r="H1055" s="53"/>
      <c r="I1055" s="10">
        <f>IF(AND($F1055&gt;I$10,$E1055&gt;0),$D1055/$E1055,IF(I$10=$F1055,$D1055-SUM($G1055:G1055),0))</f>
        <v>-60.933741749999456</v>
      </c>
      <c r="J1055" s="10">
        <f>IF(AND($F1055&gt;J$10,$E1055&gt;0),$D1055/$E1055,IF(J$10=$F1055,$D1055-SUM($G1055:I1055),0))</f>
        <v>-60.933741749999456</v>
      </c>
      <c r="K1055" s="10">
        <f>IF(AND($F1055&gt;K$10,$E1055&gt;0),$D1055/$E1055,IF(K$10=$F1055,$D1055-SUM($G1055:J1055),0))</f>
        <v>-60.933741749999456</v>
      </c>
      <c r="L1055" s="10">
        <f>IF(AND($F1055&gt;L$10,$E1055&gt;0),$D1055/$E1055,IF(L$10=$F1055,$D1055-SUM($G1055:K1055),0))</f>
        <v>-60.933741749999456</v>
      </c>
      <c r="M1055" s="10">
        <f>IF(AND($F1055&gt;M$10,$E1055&gt;0),$D1055/$E1055,IF(M$10=$F1055,$D1055-SUM($G1055:L1055),0))</f>
        <v>-60.933741749999456</v>
      </c>
      <c r="N1055" s="2"/>
      <c r="O1055" s="10">
        <f>I1055*PRODUCT($O$17:O$17)</f>
        <v>-61.482145425749444</v>
      </c>
      <c r="P1055" s="10">
        <f>J1055*PRODUCT($O$17:P$17)</f>
        <v>-62.035484734581182</v>
      </c>
      <c r="Q1055" s="10">
        <f>K1055*PRODUCT($O$17:Q$17)</f>
        <v>-62.593804097192404</v>
      </c>
      <c r="R1055" s="10">
        <f>L1055*PRODUCT($O$17:R$17)</f>
        <v>-63.157148334067124</v>
      </c>
      <c r="S1055" s="10">
        <f>M1055*PRODUCT($O$17:S$17)</f>
        <v>-63.725562669073724</v>
      </c>
      <c r="T1055" s="2"/>
      <c r="U1055" s="10">
        <f t="shared" si="107"/>
        <v>-1506.3125629308615</v>
      </c>
      <c r="V1055" s="10">
        <f t="shared" si="108"/>
        <v>-1457.833891262658</v>
      </c>
      <c r="W1055" s="10">
        <f t="shared" si="109"/>
        <v>-1408.3605921868293</v>
      </c>
      <c r="X1055" s="10">
        <f t="shared" si="110"/>
        <v>-1357.8786891824434</v>
      </c>
      <c r="Y1055" s="10">
        <f t="shared" si="111"/>
        <v>-1306.3740347160115</v>
      </c>
    </row>
    <row r="1056" spans="1:25" s="5" customFormat="1" x14ac:dyDescent="0.2">
      <c r="A1056" s="2"/>
      <c r="B1056" s="29">
        <f>'3) Input geactiveerde inflatie'!B1043</f>
        <v>1031</v>
      </c>
      <c r="C1056" s="29">
        <f>'3) Input geactiveerde inflatie'!D1043</f>
        <v>-5530.6485077301768</v>
      </c>
      <c r="D1056" s="10">
        <f t="shared" si="106"/>
        <v>-2765.3242538650884</v>
      </c>
      <c r="E1056" s="39">
        <f>'3) Input geactiveerde inflatie'!E1043</f>
        <v>26.5</v>
      </c>
      <c r="F1056" s="51">
        <f>'3) Input geactiveerde inflatie'!F1043</f>
        <v>2048</v>
      </c>
      <c r="G1056" s="2"/>
      <c r="H1056" s="53"/>
      <c r="I1056" s="10">
        <f>IF(AND($F1056&gt;I$10,$E1056&gt;0),$D1056/$E1056,IF(I$10=$F1056,$D1056-SUM($G1056:G1056),0))</f>
        <v>-104.35185863641843</v>
      </c>
      <c r="J1056" s="10">
        <f>IF(AND($F1056&gt;J$10,$E1056&gt;0),$D1056/$E1056,IF(J$10=$F1056,$D1056-SUM($G1056:I1056),0))</f>
        <v>-104.35185863641843</v>
      </c>
      <c r="K1056" s="10">
        <f>IF(AND($F1056&gt;K$10,$E1056&gt;0),$D1056/$E1056,IF(K$10=$F1056,$D1056-SUM($G1056:J1056),0))</f>
        <v>-104.35185863641843</v>
      </c>
      <c r="L1056" s="10">
        <f>IF(AND($F1056&gt;L$10,$E1056&gt;0),$D1056/$E1056,IF(L$10=$F1056,$D1056-SUM($G1056:K1056),0))</f>
        <v>-104.35185863641843</v>
      </c>
      <c r="M1056" s="10">
        <f>IF(AND($F1056&gt;M$10,$E1056&gt;0),$D1056/$E1056,IF(M$10=$F1056,$D1056-SUM($G1056:L1056),0))</f>
        <v>-104.35185863641843</v>
      </c>
      <c r="N1056" s="2"/>
      <c r="O1056" s="10">
        <f>I1056*PRODUCT($O$17:O$17)</f>
        <v>-105.29102536414618</v>
      </c>
      <c r="P1056" s="10">
        <f>J1056*PRODUCT($O$17:P$17)</f>
        <v>-106.23864459242348</v>
      </c>
      <c r="Q1056" s="10">
        <f>K1056*PRODUCT($O$17:Q$17)</f>
        <v>-107.19479239375528</v>
      </c>
      <c r="R1056" s="10">
        <f>L1056*PRODUCT($O$17:R$17)</f>
        <v>-108.15954552529907</v>
      </c>
      <c r="S1056" s="10">
        <f>M1056*PRODUCT($O$17:S$17)</f>
        <v>-109.13298143502675</v>
      </c>
      <c r="T1056" s="2"/>
      <c r="U1056" s="10">
        <f t="shared" si="107"/>
        <v>-2684.9211467857276</v>
      </c>
      <c r="V1056" s="10">
        <f t="shared" si="108"/>
        <v>-2602.8467925143755</v>
      </c>
      <c r="W1056" s="10">
        <f t="shared" si="109"/>
        <v>-2519.0776212532492</v>
      </c>
      <c r="X1056" s="10">
        <f t="shared" si="110"/>
        <v>-2433.589774319229</v>
      </c>
      <c r="Y1056" s="10">
        <f t="shared" si="111"/>
        <v>-2346.3591008530748</v>
      </c>
    </row>
    <row r="1057" spans="1:25" s="5" customFormat="1" x14ac:dyDescent="0.2">
      <c r="A1057" s="2"/>
      <c r="B1057" s="29">
        <f>'3) Input geactiveerde inflatie'!B1044</f>
        <v>1032</v>
      </c>
      <c r="C1057" s="29">
        <f>'3) Input geactiveerde inflatie'!D1044</f>
        <v>-5327.0009427623299</v>
      </c>
      <c r="D1057" s="10">
        <f t="shared" si="106"/>
        <v>-2663.500471381165</v>
      </c>
      <c r="E1057" s="39">
        <f>'3) Input geactiveerde inflatie'!E1044</f>
        <v>6.5</v>
      </c>
      <c r="F1057" s="51">
        <f>'3) Input geactiveerde inflatie'!F1044</f>
        <v>2028</v>
      </c>
      <c r="G1057" s="2"/>
      <c r="H1057" s="53"/>
      <c r="I1057" s="10">
        <f>IF(AND($F1057&gt;I$10,$E1057&gt;0),$D1057/$E1057,IF(I$10=$F1057,$D1057-SUM($G1057:G1057),0))</f>
        <v>-409.76930328941</v>
      </c>
      <c r="J1057" s="10">
        <f>IF(AND($F1057&gt;J$10,$E1057&gt;0),$D1057/$E1057,IF(J$10=$F1057,$D1057-SUM($G1057:I1057),0))</f>
        <v>-409.76930328941</v>
      </c>
      <c r="K1057" s="10">
        <f>IF(AND($F1057&gt;K$10,$E1057&gt;0),$D1057/$E1057,IF(K$10=$F1057,$D1057-SUM($G1057:J1057),0))</f>
        <v>-409.76930328941</v>
      </c>
      <c r="L1057" s="10">
        <f>IF(AND($F1057&gt;L$10,$E1057&gt;0),$D1057/$E1057,IF(L$10=$F1057,$D1057-SUM($G1057:K1057),0))</f>
        <v>-409.76930328941</v>
      </c>
      <c r="M1057" s="10">
        <f>IF(AND($F1057&gt;M$10,$E1057&gt;0),$D1057/$E1057,IF(M$10=$F1057,$D1057-SUM($G1057:L1057),0))</f>
        <v>-409.76930328941</v>
      </c>
      <c r="N1057" s="2"/>
      <c r="O1057" s="10">
        <f>I1057*PRODUCT($O$17:O$17)</f>
        <v>-413.45722701901462</v>
      </c>
      <c r="P1057" s="10">
        <f>J1057*PRODUCT($O$17:P$17)</f>
        <v>-417.17834206218572</v>
      </c>
      <c r="Q1057" s="10">
        <f>K1057*PRODUCT($O$17:Q$17)</f>
        <v>-420.93294714074534</v>
      </c>
      <c r="R1057" s="10">
        <f>L1057*PRODUCT($O$17:R$17)</f>
        <v>-424.721343665012</v>
      </c>
      <c r="S1057" s="10">
        <f>M1057*PRODUCT($O$17:S$17)</f>
        <v>-428.54383575799704</v>
      </c>
      <c r="T1057" s="2"/>
      <c r="U1057" s="10">
        <f t="shared" si="107"/>
        <v>-2274.0147486045803</v>
      </c>
      <c r="V1057" s="10">
        <f t="shared" si="108"/>
        <v>-1877.3025392798356</v>
      </c>
      <c r="W1057" s="10">
        <f t="shared" si="109"/>
        <v>-1473.2653149926086</v>
      </c>
      <c r="X1057" s="10">
        <f t="shared" si="110"/>
        <v>-1061.8033591625299</v>
      </c>
      <c r="Y1057" s="10">
        <f t="shared" si="111"/>
        <v>-642.81575363699551</v>
      </c>
    </row>
    <row r="1058" spans="1:25" s="5" customFormat="1" x14ac:dyDescent="0.2">
      <c r="A1058" s="2"/>
      <c r="B1058" s="29">
        <f>'3) Input geactiveerde inflatie'!B1045</f>
        <v>1033</v>
      </c>
      <c r="C1058" s="29">
        <f>'3) Input geactiveerde inflatie'!D1045</f>
        <v>-14112.994112032087</v>
      </c>
      <c r="D1058" s="10">
        <f t="shared" si="106"/>
        <v>-7056.4970560160436</v>
      </c>
      <c r="E1058" s="39">
        <f>'3) Input geactiveerde inflatie'!E1045</f>
        <v>1.5</v>
      </c>
      <c r="F1058" s="51">
        <f>'3) Input geactiveerde inflatie'!F1045</f>
        <v>2023</v>
      </c>
      <c r="G1058" s="2"/>
      <c r="H1058" s="53"/>
      <c r="I1058" s="10">
        <f>IF(AND($F1058&gt;I$10,$E1058&gt;0),$D1058/$E1058,IF(I$10=$F1058,$D1058-SUM($G1058:G1058),0))</f>
        <v>-4704.3313706773624</v>
      </c>
      <c r="J1058" s="10">
        <f>IF(AND($F1058&gt;J$10,$E1058&gt;0),$D1058/$E1058,IF(J$10=$F1058,$D1058-SUM($G1058:I1058),0))</f>
        <v>-2352.1656853386812</v>
      </c>
      <c r="K1058" s="10">
        <f>IF(AND($F1058&gt;K$10,$E1058&gt;0),$D1058/$E1058,IF(K$10=$F1058,$D1058-SUM($G1058:J1058),0))</f>
        <v>0</v>
      </c>
      <c r="L1058" s="10">
        <f>IF(AND($F1058&gt;L$10,$E1058&gt;0),$D1058/$E1058,IF(L$10=$F1058,$D1058-SUM($G1058:K1058),0))</f>
        <v>0</v>
      </c>
      <c r="M1058" s="10">
        <f>IF(AND($F1058&gt;M$10,$E1058&gt;0),$D1058/$E1058,IF(M$10=$F1058,$D1058-SUM($G1058:L1058),0))</f>
        <v>0</v>
      </c>
      <c r="N1058" s="2"/>
      <c r="O1058" s="10">
        <f>I1058*PRODUCT($O$17:O$17)</f>
        <v>-4746.6703530134582</v>
      </c>
      <c r="P1058" s="10">
        <f>J1058*PRODUCT($O$17:P$17)</f>
        <v>-2394.6951930952896</v>
      </c>
      <c r="Q1058" s="10">
        <f>K1058*PRODUCT($O$17:Q$17)</f>
        <v>0</v>
      </c>
      <c r="R1058" s="10">
        <f>L1058*PRODUCT($O$17:R$17)</f>
        <v>0</v>
      </c>
      <c r="S1058" s="10">
        <f>M1058*PRODUCT($O$17:S$17)</f>
        <v>0</v>
      </c>
      <c r="T1058" s="2"/>
      <c r="U1058" s="10">
        <f t="shared" si="107"/>
        <v>-2373.3351765067291</v>
      </c>
      <c r="V1058" s="10">
        <f t="shared" si="108"/>
        <v>0</v>
      </c>
      <c r="W1058" s="10">
        <f t="shared" si="109"/>
        <v>0</v>
      </c>
      <c r="X1058" s="10">
        <f t="shared" si="110"/>
        <v>0</v>
      </c>
      <c r="Y1058" s="10">
        <f t="shared" si="111"/>
        <v>0</v>
      </c>
    </row>
    <row r="1059" spans="1:25" s="5" customFormat="1" x14ac:dyDescent="0.2">
      <c r="A1059" s="2"/>
      <c r="B1059" s="29">
        <f>'3) Input geactiveerde inflatie'!B1046</f>
        <v>1034</v>
      </c>
      <c r="C1059" s="29">
        <f>'3) Input geactiveerde inflatie'!D1046</f>
        <v>-7861.938014578569</v>
      </c>
      <c r="D1059" s="10">
        <f t="shared" si="106"/>
        <v>-3930.9690072892845</v>
      </c>
      <c r="E1059" s="39">
        <f>'3) Input geactiveerde inflatie'!E1046</f>
        <v>27.5</v>
      </c>
      <c r="F1059" s="51">
        <f>'3) Input geactiveerde inflatie'!F1046</f>
        <v>2049</v>
      </c>
      <c r="G1059" s="2"/>
      <c r="H1059" s="53"/>
      <c r="I1059" s="10">
        <f>IF(AND($F1059&gt;I$10,$E1059&gt;0),$D1059/$E1059,IF(I$10=$F1059,$D1059-SUM($G1059:G1059),0))</f>
        <v>-142.94432753779216</v>
      </c>
      <c r="J1059" s="10">
        <f>IF(AND($F1059&gt;J$10,$E1059&gt;0),$D1059/$E1059,IF(J$10=$F1059,$D1059-SUM($G1059:I1059),0))</f>
        <v>-142.94432753779216</v>
      </c>
      <c r="K1059" s="10">
        <f>IF(AND($F1059&gt;K$10,$E1059&gt;0),$D1059/$E1059,IF(K$10=$F1059,$D1059-SUM($G1059:J1059),0))</f>
        <v>-142.94432753779216</v>
      </c>
      <c r="L1059" s="10">
        <f>IF(AND($F1059&gt;L$10,$E1059&gt;0),$D1059/$E1059,IF(L$10=$F1059,$D1059-SUM($G1059:K1059),0))</f>
        <v>-142.94432753779216</v>
      </c>
      <c r="M1059" s="10">
        <f>IF(AND($F1059&gt;M$10,$E1059&gt;0),$D1059/$E1059,IF(M$10=$F1059,$D1059-SUM($G1059:L1059),0))</f>
        <v>-142.94432753779216</v>
      </c>
      <c r="N1059" s="2"/>
      <c r="O1059" s="10">
        <f>I1059*PRODUCT($O$17:O$17)</f>
        <v>-144.23082648563226</v>
      </c>
      <c r="P1059" s="10">
        <f>J1059*PRODUCT($O$17:P$17)</f>
        <v>-145.52890392400295</v>
      </c>
      <c r="Q1059" s="10">
        <f>K1059*PRODUCT($O$17:Q$17)</f>
        <v>-146.83866405931894</v>
      </c>
      <c r="R1059" s="10">
        <f>L1059*PRODUCT($O$17:R$17)</f>
        <v>-148.16021203585279</v>
      </c>
      <c r="S1059" s="10">
        <f>M1059*PRODUCT($O$17:S$17)</f>
        <v>-149.49365394417546</v>
      </c>
      <c r="T1059" s="2"/>
      <c r="U1059" s="10">
        <f t="shared" si="107"/>
        <v>-3822.1169018692553</v>
      </c>
      <c r="V1059" s="10">
        <f t="shared" si="108"/>
        <v>-3710.9870500620755</v>
      </c>
      <c r="W1059" s="10">
        <f t="shared" si="109"/>
        <v>-3597.547269453315</v>
      </c>
      <c r="X1059" s="10">
        <f t="shared" si="110"/>
        <v>-3481.7649828425415</v>
      </c>
      <c r="Y1059" s="10">
        <f t="shared" si="111"/>
        <v>-3363.6072137439483</v>
      </c>
    </row>
    <row r="1060" spans="1:25" s="5" customFormat="1" x14ac:dyDescent="0.2">
      <c r="A1060" s="2"/>
      <c r="B1060" s="29">
        <f>'3) Input geactiveerde inflatie'!B1047</f>
        <v>1035</v>
      </c>
      <c r="C1060" s="29">
        <f>'3) Input geactiveerde inflatie'!D1047</f>
        <v>-474.3885380849988</v>
      </c>
      <c r="D1060" s="10">
        <f t="shared" si="106"/>
        <v>-237.1942690424994</v>
      </c>
      <c r="E1060" s="39">
        <f>'3) Input geactiveerde inflatie'!E1047</f>
        <v>7.5</v>
      </c>
      <c r="F1060" s="51">
        <f>'3) Input geactiveerde inflatie'!F1047</f>
        <v>2029</v>
      </c>
      <c r="G1060" s="2"/>
      <c r="H1060" s="53"/>
      <c r="I1060" s="10">
        <f>IF(AND($F1060&gt;I$10,$E1060&gt;0),$D1060/$E1060,IF(I$10=$F1060,$D1060-SUM($G1060:G1060),0))</f>
        <v>-31.62590253899992</v>
      </c>
      <c r="J1060" s="10">
        <f>IF(AND($F1060&gt;J$10,$E1060&gt;0),$D1060/$E1060,IF(J$10=$F1060,$D1060-SUM($G1060:I1060),0))</f>
        <v>-31.62590253899992</v>
      </c>
      <c r="K1060" s="10">
        <f>IF(AND($F1060&gt;K$10,$E1060&gt;0),$D1060/$E1060,IF(K$10=$F1060,$D1060-SUM($G1060:J1060),0))</f>
        <v>-31.62590253899992</v>
      </c>
      <c r="L1060" s="10">
        <f>IF(AND($F1060&gt;L$10,$E1060&gt;0),$D1060/$E1060,IF(L$10=$F1060,$D1060-SUM($G1060:K1060),0))</f>
        <v>-31.62590253899992</v>
      </c>
      <c r="M1060" s="10">
        <f>IF(AND($F1060&gt;M$10,$E1060&gt;0),$D1060/$E1060,IF(M$10=$F1060,$D1060-SUM($G1060:L1060),0))</f>
        <v>-31.62590253899992</v>
      </c>
      <c r="N1060" s="2"/>
      <c r="O1060" s="10">
        <f>I1060*PRODUCT($O$17:O$17)</f>
        <v>-31.910535661850915</v>
      </c>
      <c r="P1060" s="10">
        <f>J1060*PRODUCT($O$17:P$17)</f>
        <v>-32.197730482807572</v>
      </c>
      <c r="Q1060" s="10">
        <f>K1060*PRODUCT($O$17:Q$17)</f>
        <v>-32.487510057152832</v>
      </c>
      <c r="R1060" s="10">
        <f>L1060*PRODUCT($O$17:R$17)</f>
        <v>-32.779897647667205</v>
      </c>
      <c r="S1060" s="10">
        <f>M1060*PRODUCT($O$17:S$17)</f>
        <v>-33.074916726496205</v>
      </c>
      <c r="T1060" s="2"/>
      <c r="U1060" s="10">
        <f t="shared" si="107"/>
        <v>-207.41848180203095</v>
      </c>
      <c r="V1060" s="10">
        <f t="shared" si="108"/>
        <v>-177.08751765544164</v>
      </c>
      <c r="W1060" s="10">
        <f t="shared" si="109"/>
        <v>-146.19379525718776</v>
      </c>
      <c r="X1060" s="10">
        <f t="shared" si="110"/>
        <v>-114.72964176683521</v>
      </c>
      <c r="Y1060" s="10">
        <f t="shared" si="111"/>
        <v>-82.687291816240503</v>
      </c>
    </row>
    <row r="1061" spans="1:25" s="5" customFormat="1" x14ac:dyDescent="0.2">
      <c r="A1061" s="2"/>
      <c r="B1061" s="29">
        <f>'3) Input geactiveerde inflatie'!B1048</f>
        <v>1036</v>
      </c>
      <c r="C1061" s="29">
        <f>'3) Input geactiveerde inflatie'!D1048</f>
        <v>-2428.5239999999903</v>
      </c>
      <c r="D1061" s="10">
        <f t="shared" si="106"/>
        <v>-1214.2619999999952</v>
      </c>
      <c r="E1061" s="39">
        <f>'3) Input geactiveerde inflatie'!E1048</f>
        <v>2.5</v>
      </c>
      <c r="F1061" s="51">
        <f>'3) Input geactiveerde inflatie'!F1048</f>
        <v>2024</v>
      </c>
      <c r="G1061" s="2"/>
      <c r="H1061" s="53"/>
      <c r="I1061" s="10">
        <f>IF(AND($F1061&gt;I$10,$E1061&gt;0),$D1061/$E1061,IF(I$10=$F1061,$D1061-SUM($G1061:G1061),0))</f>
        <v>-485.70479999999804</v>
      </c>
      <c r="J1061" s="10">
        <f>IF(AND($F1061&gt;J$10,$E1061&gt;0),$D1061/$E1061,IF(J$10=$F1061,$D1061-SUM($G1061:I1061),0))</f>
        <v>-485.70479999999804</v>
      </c>
      <c r="K1061" s="10">
        <f>IF(AND($F1061&gt;K$10,$E1061&gt;0),$D1061/$E1061,IF(K$10=$F1061,$D1061-SUM($G1061:J1061),0))</f>
        <v>-242.85239999999908</v>
      </c>
      <c r="L1061" s="10">
        <f>IF(AND($F1061&gt;L$10,$E1061&gt;0),$D1061/$E1061,IF(L$10=$F1061,$D1061-SUM($G1061:K1061),0))</f>
        <v>0</v>
      </c>
      <c r="M1061" s="10">
        <f>IF(AND($F1061&gt;M$10,$E1061&gt;0),$D1061/$E1061,IF(M$10=$F1061,$D1061-SUM($G1061:L1061),0))</f>
        <v>0</v>
      </c>
      <c r="N1061" s="2"/>
      <c r="O1061" s="10">
        <f>I1061*PRODUCT($O$17:O$17)</f>
        <v>-490.076143199998</v>
      </c>
      <c r="P1061" s="10">
        <f>J1061*PRODUCT($O$17:P$17)</f>
        <v>-494.48682848879793</v>
      </c>
      <c r="Q1061" s="10">
        <f>K1061*PRODUCT($O$17:Q$17)</f>
        <v>-249.46860497259857</v>
      </c>
      <c r="R1061" s="10">
        <f>L1061*PRODUCT($O$17:R$17)</f>
        <v>0</v>
      </c>
      <c r="S1061" s="10">
        <f>M1061*PRODUCT($O$17:S$17)</f>
        <v>0</v>
      </c>
      <c r="T1061" s="2"/>
      <c r="U1061" s="10">
        <f t="shared" si="107"/>
        <v>-735.11421479999706</v>
      </c>
      <c r="V1061" s="10">
        <f t="shared" si="108"/>
        <v>-247.24341424439905</v>
      </c>
      <c r="W1061" s="10">
        <f t="shared" si="109"/>
        <v>0</v>
      </c>
      <c r="X1061" s="10">
        <f t="shared" si="110"/>
        <v>0</v>
      </c>
      <c r="Y1061" s="10">
        <f t="shared" si="111"/>
        <v>0</v>
      </c>
    </row>
    <row r="1062" spans="1:25" s="5" customFormat="1" x14ac:dyDescent="0.2">
      <c r="A1062" s="2"/>
      <c r="B1062" s="29">
        <f>'3) Input geactiveerde inflatie'!B1049</f>
        <v>1037</v>
      </c>
      <c r="C1062" s="29">
        <f>'3) Input geactiveerde inflatie'!D1049</f>
        <v>-106.72252499999922</v>
      </c>
      <c r="D1062" s="10">
        <f t="shared" si="106"/>
        <v>-53.361262499999611</v>
      </c>
      <c r="E1062" s="39">
        <f>'3) Input geactiveerde inflatie'!E1049</f>
        <v>28.5</v>
      </c>
      <c r="F1062" s="51">
        <f>'3) Input geactiveerde inflatie'!F1049</f>
        <v>2050</v>
      </c>
      <c r="G1062" s="2"/>
      <c r="H1062" s="53"/>
      <c r="I1062" s="10">
        <f>IF(AND($F1062&gt;I$10,$E1062&gt;0),$D1062/$E1062,IF(I$10=$F1062,$D1062-SUM($G1062:G1062),0))</f>
        <v>-1.8723249999999865</v>
      </c>
      <c r="J1062" s="10">
        <f>IF(AND($F1062&gt;J$10,$E1062&gt;0),$D1062/$E1062,IF(J$10=$F1062,$D1062-SUM($G1062:I1062),0))</f>
        <v>-1.8723249999999865</v>
      </c>
      <c r="K1062" s="10">
        <f>IF(AND($F1062&gt;K$10,$E1062&gt;0),$D1062/$E1062,IF(K$10=$F1062,$D1062-SUM($G1062:J1062),0))</f>
        <v>-1.8723249999999865</v>
      </c>
      <c r="L1062" s="10">
        <f>IF(AND($F1062&gt;L$10,$E1062&gt;0),$D1062/$E1062,IF(L$10=$F1062,$D1062-SUM($G1062:K1062),0))</f>
        <v>-1.8723249999999865</v>
      </c>
      <c r="M1062" s="10">
        <f>IF(AND($F1062&gt;M$10,$E1062&gt;0),$D1062/$E1062,IF(M$10=$F1062,$D1062-SUM($G1062:L1062),0))</f>
        <v>-1.8723249999999865</v>
      </c>
      <c r="N1062" s="2"/>
      <c r="O1062" s="10">
        <f>I1062*PRODUCT($O$17:O$17)</f>
        <v>-1.8891759249999862</v>
      </c>
      <c r="P1062" s="10">
        <f>J1062*PRODUCT($O$17:P$17)</f>
        <v>-1.9061785083249858</v>
      </c>
      <c r="Q1062" s="10">
        <f>K1062*PRODUCT($O$17:Q$17)</f>
        <v>-1.9233341148999104</v>
      </c>
      <c r="R1062" s="10">
        <f>L1062*PRODUCT($O$17:R$17)</f>
        <v>-1.9406441219340094</v>
      </c>
      <c r="S1062" s="10">
        <f>M1062*PRODUCT($O$17:S$17)</f>
        <v>-1.9581099190314153</v>
      </c>
      <c r="T1062" s="2"/>
      <c r="U1062" s="10">
        <f t="shared" si="107"/>
        <v>-51.952337937499614</v>
      </c>
      <c r="V1062" s="10">
        <f t="shared" si="108"/>
        <v>-50.513730470612117</v>
      </c>
      <c r="W1062" s="10">
        <f t="shared" si="109"/>
        <v>-49.045019929947713</v>
      </c>
      <c r="X1062" s="10">
        <f t="shared" si="110"/>
        <v>-47.545780987383232</v>
      </c>
      <c r="Y1062" s="10">
        <f t="shared" si="111"/>
        <v>-46.015583097238263</v>
      </c>
    </row>
    <row r="1063" spans="1:25" s="5" customFormat="1" x14ac:dyDescent="0.2">
      <c r="A1063" s="2"/>
      <c r="B1063" s="29">
        <f>'3) Input geactiveerde inflatie'!B1050</f>
        <v>1038</v>
      </c>
      <c r="C1063" s="29">
        <f>'3) Input geactiveerde inflatie'!D1050</f>
        <v>-356.89884999999776</v>
      </c>
      <c r="D1063" s="10">
        <f t="shared" ref="D1063:D1064" si="112">C1063*$F$20</f>
        <v>-178.44942499999888</v>
      </c>
      <c r="E1063" s="39">
        <f>'3) Input geactiveerde inflatie'!E1050</f>
        <v>8.5</v>
      </c>
      <c r="F1063" s="51">
        <f>'3) Input geactiveerde inflatie'!F1050</f>
        <v>2030</v>
      </c>
      <c r="G1063" s="2"/>
      <c r="H1063" s="53"/>
      <c r="I1063" s="10">
        <f>IF(AND($F1063&gt;I$10,$E1063&gt;0),$D1063/$E1063,IF(I$10=$F1063,$D1063-SUM($G1063:G1063),0))</f>
        <v>-20.99404999999987</v>
      </c>
      <c r="J1063" s="10">
        <f>IF(AND($F1063&gt;J$10,$E1063&gt;0),$D1063/$E1063,IF(J$10=$F1063,$D1063-SUM($G1063:I1063),0))</f>
        <v>-20.99404999999987</v>
      </c>
      <c r="K1063" s="10">
        <f>IF(AND($F1063&gt;K$10,$E1063&gt;0),$D1063/$E1063,IF(K$10=$F1063,$D1063-SUM($G1063:J1063),0))</f>
        <v>-20.99404999999987</v>
      </c>
      <c r="L1063" s="10">
        <f>IF(AND($F1063&gt;L$10,$E1063&gt;0),$D1063/$E1063,IF(L$10=$F1063,$D1063-SUM($G1063:K1063),0))</f>
        <v>-20.99404999999987</v>
      </c>
      <c r="M1063" s="10">
        <f>IF(AND($F1063&gt;M$10,$E1063&gt;0),$D1063/$E1063,IF(M$10=$F1063,$D1063-SUM($G1063:L1063),0))</f>
        <v>-20.99404999999987</v>
      </c>
      <c r="N1063" s="2"/>
      <c r="O1063" s="10">
        <f>I1063*PRODUCT($O$17:O$17)</f>
        <v>-21.182996449999866</v>
      </c>
      <c r="P1063" s="10">
        <f>J1063*PRODUCT($O$17:P$17)</f>
        <v>-21.373643418049863</v>
      </c>
      <c r="Q1063" s="10">
        <f>K1063*PRODUCT($O$17:Q$17)</f>
        <v>-21.566006208812308</v>
      </c>
      <c r="R1063" s="10">
        <f>L1063*PRODUCT($O$17:R$17)</f>
        <v>-21.760100264691616</v>
      </c>
      <c r="S1063" s="10">
        <f>M1063*PRODUCT($O$17:S$17)</f>
        <v>-21.955941167073838</v>
      </c>
      <c r="T1063" s="2"/>
      <c r="U1063" s="10">
        <f t="shared" ref="U1063:U1064" si="113">D1063*O$17-O1063</f>
        <v>-158.87247337499898</v>
      </c>
      <c r="V1063" s="10">
        <f t="shared" ref="V1063:V1064" si="114">U1063*P$17-P1063</f>
        <v>-138.92868221732411</v>
      </c>
      <c r="W1063" s="10">
        <f t="shared" ref="W1063:W1064" si="115">V1063*Q$17-Q1063</f>
        <v>-118.61303414846769</v>
      </c>
      <c r="X1063" s="10">
        <f t="shared" ref="X1063:X1064" si="116">W1063*R$17-R1063</f>
        <v>-97.920451191112278</v>
      </c>
      <c r="Y1063" s="10">
        <f t="shared" ref="Y1063:Y1064" si="117">X1063*S$17-S1063</f>
        <v>-76.845794084758438</v>
      </c>
    </row>
    <row r="1064" spans="1:25" s="5" customFormat="1" x14ac:dyDescent="0.2">
      <c r="A1064" s="2"/>
      <c r="B1064" s="29">
        <f>'3) Input geactiveerde inflatie'!B1051</f>
        <v>1039</v>
      </c>
      <c r="C1064" s="29">
        <f>'3) Input geactiveerde inflatie'!D1051</f>
        <v>-671.01308049999352</v>
      </c>
      <c r="D1064" s="10">
        <f t="shared" si="112"/>
        <v>-335.50654024999676</v>
      </c>
      <c r="E1064" s="39">
        <f>'3) Input geactiveerde inflatie'!E1051</f>
        <v>3.5</v>
      </c>
      <c r="F1064" s="51">
        <f>'3) Input geactiveerde inflatie'!F1051</f>
        <v>2025</v>
      </c>
      <c r="G1064" s="2"/>
      <c r="H1064" s="53"/>
      <c r="I1064" s="10">
        <f>IF(AND($F1064&gt;I$10,$E1064&gt;0),$D1064/$E1064,IF(I$10=$F1064,$D1064-SUM($G1064:G1064),0))</f>
        <v>-95.85901149999907</v>
      </c>
      <c r="J1064" s="10">
        <f>IF(AND($F1064&gt;J$10,$E1064&gt;0),$D1064/$E1064,IF(J$10=$F1064,$D1064-SUM($G1064:I1064),0))</f>
        <v>-95.85901149999907</v>
      </c>
      <c r="K1064" s="10">
        <f>IF(AND($F1064&gt;K$10,$E1064&gt;0),$D1064/$E1064,IF(K$10=$F1064,$D1064-SUM($G1064:J1064),0))</f>
        <v>-95.85901149999907</v>
      </c>
      <c r="L1064" s="10">
        <f>IF(AND($F1064&gt;L$10,$E1064&gt;0),$D1064/$E1064,IF(L$10=$F1064,$D1064-SUM($G1064:K1064),0))</f>
        <v>-47.929505749999521</v>
      </c>
      <c r="M1064" s="10">
        <f>IF(AND($F1064&gt;M$10,$E1064&gt;0),$D1064/$E1064,IF(M$10=$F1064,$D1064-SUM($G1064:L1064),0))</f>
        <v>0</v>
      </c>
      <c r="N1064" s="2"/>
      <c r="O1064" s="10">
        <f>I1064*PRODUCT($O$17:O$17)</f>
        <v>-96.721742603499052</v>
      </c>
      <c r="P1064" s="10">
        <f>J1064*PRODUCT($O$17:P$17)</f>
        <v>-97.592238286930538</v>
      </c>
      <c r="Q1064" s="10">
        <f>K1064*PRODUCT($O$17:Q$17)</f>
        <v>-98.470568431512888</v>
      </c>
      <c r="R1064" s="10">
        <f>L1064*PRODUCT($O$17:R$17)</f>
        <v>-49.678401773698234</v>
      </c>
      <c r="S1064" s="10">
        <f>M1064*PRODUCT($O$17:S$17)</f>
        <v>0</v>
      </c>
      <c r="T1064" s="2"/>
      <c r="U1064" s="10">
        <f t="shared" si="113"/>
        <v>-241.80435650874765</v>
      </c>
      <c r="V1064" s="10">
        <f t="shared" si="114"/>
        <v>-146.38835743039579</v>
      </c>
      <c r="W1064" s="10">
        <f t="shared" si="115"/>
        <v>-49.235284215756437</v>
      </c>
      <c r="X1064" s="10">
        <f t="shared" si="116"/>
        <v>0</v>
      </c>
      <c r="Y1064" s="10">
        <f t="shared" si="117"/>
        <v>0</v>
      </c>
    </row>
    <row r="1065" spans="1:25" s="5" customFormat="1" x14ac:dyDescent="0.2">
      <c r="A1065" s="2"/>
    </row>
    <row r="1066" spans="1:25" s="5" customFormat="1" x14ac:dyDescent="0.2">
      <c r="A1066" s="2"/>
    </row>
    <row r="1067" spans="1:25" s="5" customFormat="1" x14ac:dyDescent="0.2">
      <c r="A1067" s="2"/>
    </row>
    <row r="1068" spans="1:25" s="5" customFormat="1" x14ac:dyDescent="0.2">
      <c r="A1068" s="2"/>
    </row>
    <row r="1069" spans="1:25" s="5" customFormat="1" x14ac:dyDescent="0.2">
      <c r="A1069" s="2"/>
    </row>
    <row r="1070" spans="1:25" s="5" customFormat="1" x14ac:dyDescent="0.2">
      <c r="A1070" s="2"/>
    </row>
    <row r="1071" spans="1:25" s="5" customFormat="1" x14ac:dyDescent="0.2">
      <c r="A1071" s="2"/>
    </row>
    <row r="1072" spans="1:25" s="5" customFormat="1" x14ac:dyDescent="0.2">
      <c r="A1072" s="2"/>
    </row>
    <row r="1073" spans="1:1" s="5" customFormat="1" x14ac:dyDescent="0.2">
      <c r="A1073" s="2"/>
    </row>
    <row r="1074" spans="1:1" s="5" customFormat="1" x14ac:dyDescent="0.2">
      <c r="A1074" s="2"/>
    </row>
    <row r="1075" spans="1:1" s="5" customFormat="1" x14ac:dyDescent="0.2">
      <c r="A1075" s="2"/>
    </row>
    <row r="1076" spans="1:1" s="5" customFormat="1" x14ac:dyDescent="0.2">
      <c r="A1076" s="2"/>
    </row>
    <row r="1077" spans="1:1" s="5" customFormat="1" x14ac:dyDescent="0.2">
      <c r="A1077" s="2"/>
    </row>
    <row r="1078" spans="1:1" s="5" customFormat="1" x14ac:dyDescent="0.2">
      <c r="A1078" s="2"/>
    </row>
    <row r="1079" spans="1:1" s="5" customFormat="1" x14ac:dyDescent="0.2"/>
    <row r="1080" spans="1:1" s="5" customFormat="1" x14ac:dyDescent="0.2"/>
    <row r="1081" spans="1:1" s="5" customFormat="1" x14ac:dyDescent="0.2"/>
    <row r="1082" spans="1:1" s="5" customFormat="1" x14ac:dyDescent="0.2"/>
    <row r="1083" spans="1:1" s="5" customFormat="1" x14ac:dyDescent="0.2"/>
    <row r="1084" spans="1:1" s="5" customFormat="1" x14ac:dyDescent="0.2"/>
    <row r="1085" spans="1:1" s="5" customFormat="1" x14ac:dyDescent="0.2"/>
    <row r="1086" spans="1:1" s="5" customFormat="1" x14ac:dyDescent="0.2"/>
    <row r="1087" spans="1:1" s="5" customFormat="1" x14ac:dyDescent="0.2"/>
    <row r="1088" spans="1:1" s="5" customFormat="1" x14ac:dyDescent="0.2"/>
    <row r="1089" s="5" customFormat="1" x14ac:dyDescent="0.2"/>
    <row r="1090" s="5" customFormat="1" x14ac:dyDescent="0.2"/>
    <row r="1091" s="5" customFormat="1" x14ac:dyDescent="0.2"/>
    <row r="1092" s="5" customFormat="1" x14ac:dyDescent="0.2"/>
    <row r="1093" s="5" customFormat="1" x14ac:dyDescent="0.2"/>
    <row r="1094" s="5" customFormat="1" x14ac:dyDescent="0.2"/>
    <row r="1095" s="5" customFormat="1" x14ac:dyDescent="0.2"/>
    <row r="1096" s="5" customFormat="1" x14ac:dyDescent="0.2"/>
    <row r="1097" s="5" customFormat="1" x14ac:dyDescent="0.2"/>
    <row r="1098" s="5" customFormat="1" x14ac:dyDescent="0.2"/>
    <row r="1099" s="5" customFormat="1" x14ac:dyDescent="0.2"/>
    <row r="1100" s="5" customFormat="1" x14ac:dyDescent="0.2"/>
    <row r="1101" s="5" customFormat="1" x14ac:dyDescent="0.2"/>
    <row r="1102" s="5" customFormat="1" x14ac:dyDescent="0.2"/>
    <row r="1103" s="5" customFormat="1" x14ac:dyDescent="0.2"/>
    <row r="1104" s="5" customFormat="1" x14ac:dyDescent="0.2"/>
    <row r="1105" s="5" customFormat="1" x14ac:dyDescent="0.2"/>
    <row r="1106" s="5" customFormat="1" x14ac:dyDescent="0.2"/>
    <row r="1107" s="5" customFormat="1" x14ac:dyDescent="0.2"/>
    <row r="1108" s="5" customFormat="1" x14ac:dyDescent="0.2"/>
    <row r="1109" s="5" customFormat="1" x14ac:dyDescent="0.2"/>
    <row r="1110" s="5" customFormat="1" x14ac:dyDescent="0.2"/>
    <row r="1111" s="5" customFormat="1" x14ac:dyDescent="0.2"/>
    <row r="1112" s="5" customFormat="1" x14ac:dyDescent="0.2"/>
    <row r="1113" s="5" customFormat="1" x14ac:dyDescent="0.2"/>
    <row r="1114" s="5" customFormat="1" x14ac:dyDescent="0.2"/>
    <row r="1115" s="5" customFormat="1" x14ac:dyDescent="0.2"/>
    <row r="1116" s="5" customFormat="1" x14ac:dyDescent="0.2"/>
    <row r="1117" s="5" customFormat="1" x14ac:dyDescent="0.2"/>
    <row r="1118" s="5" customFormat="1" x14ac:dyDescent="0.2"/>
    <row r="1119" s="5" customFormat="1" x14ac:dyDescent="0.2"/>
    <row r="1120" s="5" customFormat="1" x14ac:dyDescent="0.2"/>
    <row r="1121" s="5" customFormat="1" x14ac:dyDescent="0.2"/>
    <row r="1122" s="5" customFormat="1" x14ac:dyDescent="0.2"/>
    <row r="1123" s="5" customFormat="1" x14ac:dyDescent="0.2"/>
    <row r="1124" s="5" customFormat="1" x14ac:dyDescent="0.2"/>
    <row r="1125" s="5" customFormat="1" x14ac:dyDescent="0.2"/>
    <row r="1126" s="5" customFormat="1" x14ac:dyDescent="0.2"/>
    <row r="1127" s="5" customFormat="1" x14ac:dyDescent="0.2"/>
    <row r="1128" s="5" customFormat="1" x14ac:dyDescent="0.2"/>
    <row r="1129" s="5" customFormat="1" x14ac:dyDescent="0.2"/>
    <row r="1130" s="5" customFormat="1" x14ac:dyDescent="0.2"/>
    <row r="1131" s="5" customFormat="1" x14ac:dyDescent="0.2"/>
    <row r="1132" s="5" customFormat="1" x14ac:dyDescent="0.2"/>
    <row r="1133" s="5" customFormat="1" x14ac:dyDescent="0.2"/>
    <row r="1134" s="5" customFormat="1" x14ac:dyDescent="0.2"/>
    <row r="1135" s="5" customFormat="1" x14ac:dyDescent="0.2"/>
    <row r="1136" s="5" customFormat="1" x14ac:dyDescent="0.2"/>
    <row r="1137" s="5" customFormat="1" x14ac:dyDescent="0.2"/>
    <row r="1138" s="5" customFormat="1" x14ac:dyDescent="0.2"/>
    <row r="1139" s="5" customFormat="1" x14ac:dyDescent="0.2"/>
    <row r="1140" s="5" customFormat="1" x14ac:dyDescent="0.2"/>
    <row r="1141" s="5" customFormat="1" x14ac:dyDescent="0.2"/>
    <row r="1142" s="5" customFormat="1" x14ac:dyDescent="0.2"/>
    <row r="1143" s="5" customFormat="1" x14ac:dyDescent="0.2"/>
    <row r="1144" s="5" customFormat="1" x14ac:dyDescent="0.2"/>
    <row r="1145" s="5" customFormat="1" x14ac:dyDescent="0.2"/>
    <row r="1146" s="5" customFormat="1" x14ac:dyDescent="0.2"/>
    <row r="1147" s="5" customFormat="1" x14ac:dyDescent="0.2"/>
    <row r="1148" s="5" customFormat="1" x14ac:dyDescent="0.2"/>
    <row r="1149" s="5" customFormat="1" x14ac:dyDescent="0.2"/>
    <row r="1150" s="5" customFormat="1" x14ac:dyDescent="0.2"/>
    <row r="1151" s="5" customFormat="1" x14ac:dyDescent="0.2"/>
    <row r="1152" s="5" customFormat="1" x14ac:dyDescent="0.2"/>
    <row r="1153" s="5" customFormat="1" x14ac:dyDescent="0.2"/>
    <row r="1154" s="5" customFormat="1" x14ac:dyDescent="0.2"/>
    <row r="1155" s="5" customFormat="1" x14ac:dyDescent="0.2"/>
    <row r="1156" s="5" customFormat="1" x14ac:dyDescent="0.2"/>
    <row r="1157" s="5" customFormat="1" x14ac:dyDescent="0.2"/>
    <row r="1158" s="5" customFormat="1" x14ac:dyDescent="0.2"/>
    <row r="1159" s="5" customFormat="1" x14ac:dyDescent="0.2"/>
    <row r="1160" s="5" customFormat="1" x14ac:dyDescent="0.2"/>
    <row r="1161" s="5" customFormat="1" x14ac:dyDescent="0.2"/>
    <row r="1162" s="5" customFormat="1" x14ac:dyDescent="0.2"/>
    <row r="1163" s="5" customFormat="1" x14ac:dyDescent="0.2"/>
    <row r="1164" s="5" customFormat="1" x14ac:dyDescent="0.2"/>
    <row r="1165" s="5" customFormat="1" x14ac:dyDescent="0.2"/>
    <row r="1166" s="5" customFormat="1" x14ac:dyDescent="0.2"/>
    <row r="1167" s="5" customFormat="1" x14ac:dyDescent="0.2"/>
    <row r="1168" s="5" customFormat="1" x14ac:dyDescent="0.2"/>
    <row r="1169" s="5" customFormat="1" x14ac:dyDescent="0.2"/>
    <row r="1170" s="5" customFormat="1" x14ac:dyDescent="0.2"/>
    <row r="1171" s="5" customFormat="1" x14ac:dyDescent="0.2"/>
    <row r="1172" s="5" customFormat="1" x14ac:dyDescent="0.2"/>
    <row r="1173" s="5" customFormat="1" x14ac:dyDescent="0.2"/>
    <row r="1174" s="5" customFormat="1" x14ac:dyDescent="0.2"/>
    <row r="1175" s="5" customFormat="1" x14ac:dyDescent="0.2"/>
    <row r="1176" s="5" customFormat="1" x14ac:dyDescent="0.2"/>
    <row r="1177" s="5" customFormat="1" x14ac:dyDescent="0.2"/>
    <row r="1178" s="5" customFormat="1" x14ac:dyDescent="0.2"/>
    <row r="1179" s="5" customFormat="1" x14ac:dyDescent="0.2"/>
    <row r="1180" s="5" customFormat="1" x14ac:dyDescent="0.2"/>
    <row r="1181" s="5" customFormat="1" x14ac:dyDescent="0.2"/>
    <row r="1182" s="5" customFormat="1" x14ac:dyDescent="0.2"/>
    <row r="1183" s="5" customFormat="1" x14ac:dyDescent="0.2"/>
    <row r="1184" s="5" customFormat="1" x14ac:dyDescent="0.2"/>
    <row r="1185" s="5" customFormat="1" x14ac:dyDescent="0.2"/>
    <row r="1186" s="5" customFormat="1" x14ac:dyDescent="0.2"/>
    <row r="1187" s="5" customFormat="1" x14ac:dyDescent="0.2"/>
    <row r="1188" s="5" customFormat="1" x14ac:dyDescent="0.2"/>
    <row r="1189" s="5" customFormat="1" x14ac:dyDescent="0.2"/>
    <row r="1190" s="5" customFormat="1" x14ac:dyDescent="0.2"/>
    <row r="1191" s="5" customFormat="1" x14ac:dyDescent="0.2"/>
    <row r="1192" s="5" customFormat="1" x14ac:dyDescent="0.2"/>
    <row r="1193" s="5" customFormat="1" x14ac:dyDescent="0.2"/>
    <row r="1194" s="5" customFormat="1" x14ac:dyDescent="0.2"/>
    <row r="1195" s="5" customFormat="1" x14ac:dyDescent="0.2"/>
    <row r="1196" s="5" customFormat="1" x14ac:dyDescent="0.2"/>
    <row r="1197" s="5" customFormat="1" x14ac:dyDescent="0.2"/>
    <row r="1198" s="5" customFormat="1" x14ac:dyDescent="0.2"/>
    <row r="1199" s="5" customFormat="1" x14ac:dyDescent="0.2"/>
    <row r="1200" s="5" customFormat="1" x14ac:dyDescent="0.2"/>
    <row r="1201" s="5" customFormat="1" x14ac:dyDescent="0.2"/>
    <row r="1202" s="5" customFormat="1" x14ac:dyDescent="0.2"/>
    <row r="1203" s="5" customFormat="1" x14ac:dyDescent="0.2"/>
    <row r="1204" s="5" customFormat="1" x14ac:dyDescent="0.2"/>
    <row r="1205" s="5" customFormat="1" x14ac:dyDescent="0.2"/>
    <row r="1206" s="5" customFormat="1" x14ac:dyDescent="0.2"/>
    <row r="1207" s="5" customFormat="1" x14ac:dyDescent="0.2"/>
    <row r="1208" s="5" customFormat="1" x14ac:dyDescent="0.2"/>
    <row r="1209" s="5" customFormat="1" x14ac:dyDescent="0.2"/>
    <row r="1210" s="5" customFormat="1" x14ac:dyDescent="0.2"/>
    <row r="1211" s="5" customFormat="1" x14ac:dyDescent="0.2"/>
    <row r="1212" s="5" customFormat="1" x14ac:dyDescent="0.2"/>
    <row r="1213" s="5" customFormat="1" x14ac:dyDescent="0.2"/>
    <row r="1214" s="5" customFormat="1" x14ac:dyDescent="0.2"/>
    <row r="1215" s="5" customFormat="1" x14ac:dyDescent="0.2"/>
    <row r="1216" s="5" customFormat="1" x14ac:dyDescent="0.2"/>
    <row r="1217" s="5" customFormat="1" x14ac:dyDescent="0.2"/>
    <row r="1218" s="5" customFormat="1" x14ac:dyDescent="0.2"/>
    <row r="1219" s="5" customFormat="1" x14ac:dyDescent="0.2"/>
    <row r="1220" s="5" customFormat="1" x14ac:dyDescent="0.2"/>
    <row r="1221" s="5" customFormat="1" x14ac:dyDescent="0.2"/>
    <row r="1222" s="5" customFormat="1" x14ac:dyDescent="0.2"/>
    <row r="1223" s="5" customFormat="1" x14ac:dyDescent="0.2"/>
    <row r="1224" s="5" customFormat="1" x14ac:dyDescent="0.2"/>
    <row r="1225" s="5" customFormat="1" x14ac:dyDescent="0.2"/>
    <row r="1226" s="5" customFormat="1" x14ac:dyDescent="0.2"/>
    <row r="1227" s="5" customFormat="1" x14ac:dyDescent="0.2"/>
    <row r="1228" s="5" customFormat="1" x14ac:dyDescent="0.2"/>
    <row r="1229" s="5" customFormat="1" x14ac:dyDescent="0.2"/>
    <row r="1230" s="5" customFormat="1" x14ac:dyDescent="0.2"/>
    <row r="1231" s="5" customFormat="1" x14ac:dyDescent="0.2"/>
    <row r="1232" s="5" customFormat="1" x14ac:dyDescent="0.2"/>
    <row r="1233" s="5" customFormat="1" x14ac:dyDescent="0.2"/>
    <row r="1234" s="5" customFormat="1" x14ac:dyDescent="0.2"/>
    <row r="1235" s="5" customFormat="1" x14ac:dyDescent="0.2"/>
    <row r="1236" s="5" customFormat="1" x14ac:dyDescent="0.2"/>
    <row r="1237" s="5" customFormat="1" x14ac:dyDescent="0.2"/>
    <row r="1238" s="5" customFormat="1" x14ac:dyDescent="0.2"/>
    <row r="1239" s="5" customFormat="1" x14ac:dyDescent="0.2"/>
    <row r="1240" s="5" customFormat="1" x14ac:dyDescent="0.2"/>
    <row r="1241" s="5" customFormat="1" x14ac:dyDescent="0.2"/>
    <row r="1242" s="5" customFormat="1" x14ac:dyDescent="0.2"/>
    <row r="1243" s="5" customFormat="1" x14ac:dyDescent="0.2"/>
    <row r="1244" s="5" customFormat="1" x14ac:dyDescent="0.2"/>
    <row r="1245" s="5" customFormat="1" x14ac:dyDescent="0.2"/>
    <row r="1246" s="5" customFormat="1" x14ac:dyDescent="0.2"/>
    <row r="1247" s="5" customFormat="1" x14ac:dyDescent="0.2"/>
    <row r="1248" s="5" customFormat="1" x14ac:dyDescent="0.2"/>
    <row r="1249" s="5" customFormat="1" x14ac:dyDescent="0.2"/>
    <row r="1250" s="5" customFormat="1" x14ac:dyDescent="0.2"/>
    <row r="1251" s="5" customFormat="1" x14ac:dyDescent="0.2"/>
    <row r="1252" s="5" customFormat="1" x14ac:dyDescent="0.2"/>
    <row r="1253" s="5" customFormat="1" x14ac:dyDescent="0.2"/>
    <row r="1254" s="5" customFormat="1" x14ac:dyDescent="0.2"/>
    <row r="1255" s="5" customFormat="1" x14ac:dyDescent="0.2"/>
    <row r="1256" s="5" customFormat="1" x14ac:dyDescent="0.2"/>
    <row r="1257" s="5" customFormat="1" x14ac:dyDescent="0.2"/>
    <row r="1258" s="5" customFormat="1" x14ac:dyDescent="0.2"/>
    <row r="1259" s="5" customFormat="1" x14ac:dyDescent="0.2"/>
    <row r="1260" s="5" customFormat="1" x14ac:dyDescent="0.2"/>
    <row r="1261" s="5" customFormat="1" x14ac:dyDescent="0.2"/>
    <row r="1262" s="5" customFormat="1" x14ac:dyDescent="0.2"/>
    <row r="1263" s="5" customFormat="1" x14ac:dyDescent="0.2"/>
    <row r="1264" s="5" customFormat="1" x14ac:dyDescent="0.2"/>
    <row r="1265" s="5" customFormat="1" x14ac:dyDescent="0.2"/>
    <row r="1266" s="5" customFormat="1" x14ac:dyDescent="0.2"/>
    <row r="1267" s="5" customFormat="1" x14ac:dyDescent="0.2"/>
    <row r="1268" s="5" customFormat="1" x14ac:dyDescent="0.2"/>
    <row r="1269" s="5" customFormat="1" x14ac:dyDescent="0.2"/>
    <row r="1270" s="5" customFormat="1" x14ac:dyDescent="0.2"/>
    <row r="1271" s="5" customFormat="1" x14ac:dyDescent="0.2"/>
    <row r="1272" s="5" customFormat="1" x14ac:dyDescent="0.2"/>
    <row r="1273" s="5" customFormat="1" x14ac:dyDescent="0.2"/>
    <row r="1274" s="5" customFormat="1" x14ac:dyDescent="0.2"/>
    <row r="1275" s="5" customFormat="1" x14ac:dyDescent="0.2"/>
    <row r="1276" s="5" customFormat="1" x14ac:dyDescent="0.2"/>
    <row r="1277" s="5" customFormat="1" x14ac:dyDescent="0.2"/>
    <row r="1278" s="5" customFormat="1" x14ac:dyDescent="0.2"/>
    <row r="1279" s="5" customFormat="1" x14ac:dyDescent="0.2"/>
    <row r="1280" s="5" customFormat="1" x14ac:dyDescent="0.2"/>
    <row r="1281" s="5" customFormat="1" x14ac:dyDescent="0.2"/>
    <row r="1282" s="5" customFormat="1" x14ac:dyDescent="0.2"/>
    <row r="1283" s="5" customFormat="1" x14ac:dyDescent="0.2"/>
    <row r="1284" s="5" customFormat="1" x14ac:dyDescent="0.2"/>
    <row r="1285" s="5" customFormat="1" x14ac:dyDescent="0.2"/>
    <row r="1286" s="5" customFormat="1" x14ac:dyDescent="0.2"/>
    <row r="1287" s="5" customFormat="1" x14ac:dyDescent="0.2"/>
    <row r="1288" s="5" customFormat="1" x14ac:dyDescent="0.2"/>
    <row r="1289" s="5" customFormat="1" x14ac:dyDescent="0.2"/>
    <row r="1290" s="5" customFormat="1" x14ac:dyDescent="0.2"/>
    <row r="1291" s="5" customFormat="1" x14ac:dyDescent="0.2"/>
    <row r="1292" s="5" customFormat="1" x14ac:dyDescent="0.2"/>
    <row r="1293" s="5" customFormat="1" x14ac:dyDescent="0.2"/>
    <row r="1294" s="5" customFormat="1" x14ac:dyDescent="0.2"/>
    <row r="1295" s="5" customFormat="1" x14ac:dyDescent="0.2"/>
    <row r="1296" s="5" customFormat="1" x14ac:dyDescent="0.2"/>
  </sheetData>
  <mergeCells count="2">
    <mergeCell ref="B5:E5"/>
    <mergeCell ref="B8:E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Titelblad</vt:lpstr>
      <vt:lpstr>Toelichting</vt:lpstr>
      <vt:lpstr>Bronnen en toepassingen</vt:lpstr>
      <vt:lpstr>1) Berekening correctie</vt:lpstr>
      <vt:lpstr>2) Reguleringsparameters</vt:lpstr>
      <vt:lpstr>3) Input geactiveerde inflatie</vt:lpstr>
      <vt:lpstr>4) Berekening afschr. &amp; GAW</vt:lpstr>
    </vt:vector>
  </TitlesOfParts>
  <Company>Autoriteit Consument en Markt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 Wietse van den</dc:creator>
  <cp:lastModifiedBy>Hoek, Dion</cp:lastModifiedBy>
  <dcterms:created xsi:type="dcterms:W3CDTF">2021-08-18T20:19:52Z</dcterms:created>
  <dcterms:modified xsi:type="dcterms:W3CDTF">2024-04-09T08:47:18Z</dcterms:modified>
</cp:coreProperties>
</file>